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Executive Aide to the Mayor\"/>
    </mc:Choice>
  </mc:AlternateContent>
  <xr:revisionPtr revIDLastSave="0" documentId="8_{8304838B-12E3-4EA5-8AEC-99A3BFC2C2B2}" xr6:coauthVersionLast="47" xr6:coauthVersionMax="47" xr10:uidLastSave="{00000000-0000-0000-0000-000000000000}"/>
  <bookViews>
    <workbookView xWindow="-120" yWindow="-120" windowWidth="29040" windowHeight="15720" tabRatio="901" xr2:uid="{E8472356-CEA9-4795-858D-9B2C0E4431A7}"/>
  </bookViews>
  <sheets>
    <sheet name="Free Cash History" sheetId="1" r:id="rId1"/>
    <sheet name="FY24 Free Cash Uses" sheetId="15" r:id="rId2"/>
    <sheet name="FY23 Free Cash Uses" sheetId="14" r:id="rId3"/>
    <sheet name="FY22 Free Cash Uses" sheetId="13" r:id="rId4"/>
    <sheet name="FY21 Free Cash Uses" sheetId="12" r:id="rId5"/>
    <sheet name="FY20 Free Cash Uses" sheetId="11" r:id="rId6"/>
    <sheet name="FY19 Free Cash Uses" sheetId="10" r:id="rId7"/>
    <sheet name="FY18 Free Cash Uses" sheetId="9" r:id="rId8"/>
    <sheet name="FY17 Free Cash Uses" sheetId="8" r:id="rId9"/>
    <sheet name="FY16 Free Cash Uses" sheetId="7" r:id="rId10"/>
    <sheet name="FY15 Free Cash Uses" sheetId="6" r:id="rId11"/>
    <sheet name="FY14 Free Cash Uses" sheetId="5" r:id="rId12"/>
    <sheet name="FY13 Free Cash Uses" sheetId="4" r:id="rId13"/>
    <sheet name="FY12 Free Cash Uses" sheetId="16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">'[1]CP-2'!$A$10</definedName>
    <definedName name="ctname" localSheetId="12">'[2]CP-2'!$A$11</definedName>
    <definedName name="ctname" localSheetId="11">'[3]CP-2'!$A$10</definedName>
    <definedName name="ctname" localSheetId="9">'[4]CP-2'!$A$10</definedName>
    <definedName name="ctname" localSheetId="8">'[1]CP-2'!$A$10</definedName>
    <definedName name="ctname">'[5]CP-2'!$A$10</definedName>
    <definedName name="_xlnm.Print_Area" localSheetId="13">'FY12 Free Cash Uses'!$A$2:$E$36</definedName>
    <definedName name="_xlnm.Print_Area" localSheetId="12">'FY13 Free Cash Uses'!$A$2:$E$23</definedName>
    <definedName name="_xlnm.Print_Area" localSheetId="11">'FY14 Free Cash Uses'!$A$1:$G$16</definedName>
    <definedName name="_xlnm.Print_Area" localSheetId="10">'FY15 Free Cash Uses'!$A$2:$E$21</definedName>
    <definedName name="_xlnm.Print_Area" localSheetId="9">'FY16 Free Cash Uses'!$A$2:$E$45</definedName>
    <definedName name="_xlnm.Print_Area" localSheetId="8">'FY17 Free Cash Uses'!$A$2:$E$35</definedName>
    <definedName name="_xlnm.Print_Area" localSheetId="7">'FY18 Free Cash Uses'!$A$1:$E$29</definedName>
    <definedName name="_xlnm.Print_Area" localSheetId="3">'FY22 Free Cash Uses'!$A$1:$E$20</definedName>
    <definedName name="_xlnm.Print_Area" localSheetId="2">'FY23 Free Cash Uses'!$A$1:$E$28</definedName>
    <definedName name="_xlnm.Print_Area" localSheetId="1">'FY24 Free Cash Uses'!$A$1:$E$26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3" i="1"/>
  <c r="E31" i="16"/>
  <c r="E2" i="16"/>
  <c r="E34" i="16" s="1"/>
  <c r="E25" i="15" l="1"/>
  <c r="C17" i="15"/>
  <c r="C22" i="15" l="1"/>
  <c r="C24" i="14" l="1"/>
  <c r="E27" i="14" s="1"/>
  <c r="C16" i="13" l="1"/>
  <c r="E19" i="13" s="1"/>
  <c r="C12" i="12" l="1"/>
  <c r="E15" i="12" s="1"/>
  <c r="E5" i="11" l="1"/>
  <c r="E6" i="11"/>
  <c r="E7" i="11"/>
  <c r="E8" i="11"/>
  <c r="E9" i="11"/>
  <c r="E10" i="11"/>
  <c r="E11" i="11"/>
  <c r="E12" i="11"/>
  <c r="E13" i="11"/>
  <c r="E14" i="11"/>
  <c r="E15" i="11"/>
  <c r="E16" i="11"/>
  <c r="E17" i="11"/>
  <c r="E4" i="11"/>
  <c r="C18" i="11"/>
  <c r="E22" i="11" s="1"/>
  <c r="C19" i="10" l="1"/>
  <c r="E23" i="10" s="1"/>
  <c r="C26" i="9" l="1"/>
  <c r="E29" i="9" s="1"/>
  <c r="C33" i="8" l="1"/>
  <c r="C27" i="8"/>
  <c r="E2" i="8"/>
  <c r="E35" i="8" s="1"/>
  <c r="C43" i="7" l="1"/>
  <c r="E45" i="7" s="1"/>
  <c r="C37" i="7"/>
  <c r="E2" i="7"/>
  <c r="E21" i="6" l="1"/>
  <c r="C12" i="6"/>
  <c r="E2" i="6"/>
  <c r="C18" i="6" l="1"/>
  <c r="C13" i="5" l="1"/>
  <c r="E16" i="5" s="1"/>
  <c r="C19" i="4" l="1"/>
  <c r="E22" i="4" s="1"/>
</calcChain>
</file>

<file path=xl/sharedStrings.xml><?xml version="1.0" encoding="utf-8"?>
<sst xmlns="http://schemas.openxmlformats.org/spreadsheetml/2006/main" count="338" uniqueCount="257">
  <si>
    <t>Free Cash Certified</t>
  </si>
  <si>
    <t>FC for Following Year Budget</t>
  </si>
  <si>
    <t>FC closed out at Year end</t>
  </si>
  <si>
    <t xml:space="preserve">Date for Free Cash </t>
  </si>
  <si>
    <t>FY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</si>
  <si>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</si>
  <si>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</si>
  <si>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</si>
  <si>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</si>
  <si>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</si>
  <si>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</si>
  <si>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</si>
  <si>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</si>
  <si>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</si>
  <si>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</si>
  <si>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</si>
  <si>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</si>
  <si>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</si>
  <si>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</si>
  <si>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</si>
  <si>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</si>
  <si>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</si>
  <si>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*extra $300,000 for leap year day</t>
  </si>
  <si>
    <t>#104-22 Settlement</t>
  </si>
  <si>
    <t>#105-22 Settlement</t>
  </si>
  <si>
    <t>Appropriations:</t>
  </si>
  <si>
    <t>Pending appropriations</t>
  </si>
  <si>
    <t xml:space="preserve"> </t>
  </si>
  <si>
    <t>July 1  Certified Free Cash</t>
  </si>
  <si>
    <t>$</t>
  </si>
  <si>
    <t>BO# 359-12 Emergency tree services - October storm</t>
  </si>
  <si>
    <t>BO# 357-12 Rainy Day Stabilization Fund contribution</t>
  </si>
  <si>
    <t>BO# 43-13 Tree work</t>
  </si>
  <si>
    <t>BO# 73-13 Veteran benefits</t>
  </si>
  <si>
    <t>BO# 303-12 Environmental insurance</t>
  </si>
  <si>
    <t>BO# 103-13 Newton Public Schools SPED tuitions</t>
  </si>
  <si>
    <t>BO# 104-13 Snow &amp; ice control</t>
  </si>
  <si>
    <t>BO# 74-13 Special election - Ward 1 Alderman</t>
  </si>
  <si>
    <t>BO# 117-13 Rainy Day Stabilization Fund contribution</t>
  </si>
  <si>
    <t>BO# 135-13  Snow &amp; ice control</t>
  </si>
  <si>
    <t>BO# 133-13 Veteran services salaries</t>
  </si>
  <si>
    <t>BO# 166-13 Bond issuance costs</t>
  </si>
  <si>
    <t>BO# 210-13 Police cruiser lap top computer replacement</t>
  </si>
  <si>
    <t>BO# 209-13 Police overtime</t>
  </si>
  <si>
    <t>BO# 212-13 Public Building vehicle replacement</t>
  </si>
  <si>
    <t>Total YTD Appropriations</t>
  </si>
  <si>
    <t>June 30, 2013 Unobligated Balance</t>
  </si>
  <si>
    <t>Free Cash Uses:</t>
  </si>
  <si>
    <t>BO# 357-13 Rainy Day Stabilization Fund contributon</t>
  </si>
  <si>
    <t>BO# 419-13 Newton Public Schools supplemental funding</t>
  </si>
  <si>
    <t>BO# 358-14 Snow &amp; ice control supplemental funding</t>
  </si>
  <si>
    <t>BO# 51-14 Snow &amp; ice control supplemental funding</t>
  </si>
  <si>
    <t>BO# 403-13(2) FY 2015 Annual operating budget financing</t>
  </si>
  <si>
    <t>BO# 201-14 Police overtime</t>
  </si>
  <si>
    <t>BO# 218-14 Rainy Day Stabilization Fund contribution</t>
  </si>
  <si>
    <t>BO # 214-14 Police gasoline</t>
  </si>
  <si>
    <t>June 30, 2014 Free Cash Balance</t>
  </si>
  <si>
    <t>Free Cash Appropriations:</t>
  </si>
  <si>
    <t>Newton Public Schools Homeless Transportation</t>
  </si>
  <si>
    <t>Rainy Day Fund contribution</t>
  </si>
  <si>
    <t>City Hall Exterior Lighting</t>
  </si>
  <si>
    <t>Local 3092 Collective Bargaining</t>
  </si>
  <si>
    <t>Fire Station #1 Emergency Generator</t>
  </si>
  <si>
    <t>Elections/ISD Vaults</t>
  </si>
  <si>
    <t>Snow removal equipment</t>
  </si>
  <si>
    <t>Snow &amp; ice control</t>
  </si>
  <si>
    <t>Bond issuance costs</t>
  </si>
  <si>
    <t>FY 2016 budget</t>
  </si>
  <si>
    <t>Rail trail project</t>
  </si>
  <si>
    <t>Traffic signal improvements</t>
  </si>
  <si>
    <t>Parks &amp; recreation expenses</t>
  </si>
  <si>
    <t>Total Pending Appropriations</t>
  </si>
  <si>
    <t>June 30, 2016 Unobligated Balance</t>
  </si>
  <si>
    <t>June 30, 2015 Unobligated Balance</t>
  </si>
  <si>
    <t>#281-15 - Rainy Day Fund contribution</t>
  </si>
  <si>
    <t>#349-15 - Newton Public Schools collective bargaining</t>
  </si>
  <si>
    <t>#41-16 - Human Resources Dept. part time wages</t>
  </si>
  <si>
    <t>#42-16 - FIS Department Special Leave/Vacation buy back</t>
  </si>
  <si>
    <t>#43-16 - Assessing Department Special Leave/Vacation buy back</t>
  </si>
  <si>
    <t>#44-16 - ISD Salaries - (2) new inspectors</t>
  </si>
  <si>
    <t>#47-16 - Auburndale Square traffic improvements</t>
  </si>
  <si>
    <t>#65-16 - South High School public safety communications</t>
  </si>
  <si>
    <t xml:space="preserve">#84-16 - Legal Settlement </t>
  </si>
  <si>
    <t>#85-16 - Legal Settlement</t>
  </si>
  <si>
    <t>#87-16   Bond sale costs</t>
  </si>
  <si>
    <t>#91-16 - Medicare Part D audit</t>
  </si>
  <si>
    <t xml:space="preserve">#110-16 Charter commission </t>
  </si>
  <si>
    <t>#143-16 Snow &amp; ice control</t>
  </si>
  <si>
    <t>#115-16 Zoning Reform II</t>
  </si>
  <si>
    <t># 135-16 Veteran benefits</t>
  </si>
  <si>
    <t># 137-16 Rainy Day Fund contribution</t>
  </si>
  <si>
    <t># 140-16 Tree maintenance</t>
  </si>
  <si>
    <t>#141-16 Aquinas operation &amp; maintenance</t>
  </si>
  <si>
    <t>#139-16 Veteran graves</t>
  </si>
  <si>
    <t>#288-15(2) FY 2017 operating budget</t>
  </si>
  <si>
    <t># 142-16Street maintenance</t>
  </si>
  <si>
    <t>#172-16 City Hall/Police Station security cameras</t>
  </si>
  <si>
    <t xml:space="preserve">#210-16 Fire communications </t>
  </si>
  <si>
    <t>#212-16 Police overtime</t>
  </si>
  <si>
    <t>Pending Appropriations:</t>
  </si>
  <si>
    <t>#269-16 Police Salaries Contract</t>
  </si>
  <si>
    <t>#325-16 West Newton Sq Rehab Project Design</t>
  </si>
  <si>
    <t>#322-16 Stump Removal</t>
  </si>
  <si>
    <t>#191-16 NSHS Modulars</t>
  </si>
  <si>
    <t>#324-16 Intersection Design Improvement</t>
  </si>
  <si>
    <t>#323-16 DPW Sand and Salt Spreaders</t>
  </si>
  <si>
    <t>#356-16 Police Fire Arms Range Improvement</t>
  </si>
  <si>
    <t>#383-16 Emergency Comm Infrastructure Improvements</t>
  </si>
  <si>
    <t>#382-16 Police Vehicle Replacement</t>
  </si>
  <si>
    <t>#33-17 West Newton Sq Rehab Engineering Services</t>
  </si>
  <si>
    <t>#34-17 DPW Salaries and rental vehicles</t>
  </si>
  <si>
    <t>#57-17 Walnut/Newtonville Streets Improvement</t>
  </si>
  <si>
    <t>#76-17 DPW Overtime and Rental Vehicles</t>
  </si>
  <si>
    <t>#359-16(2) 2018 Operating Budget</t>
  </si>
  <si>
    <t>#93-17 Accelerated Roads Program</t>
  </si>
  <si>
    <t>June 30, 2017 Unobligated Balance</t>
  </si>
  <si>
    <t>Total Approved by City Council</t>
  </si>
  <si>
    <t>#355-18   1294 Centre Street Repairs</t>
  </si>
  <si>
    <t>#334-18     Eliot Street Generator</t>
  </si>
  <si>
    <t>#332-18    Fire Extractor and Gear Dryer</t>
  </si>
  <si>
    <t>#330-18    Parks and Rec Fence Repairs</t>
  </si>
  <si>
    <t>#331-18    Fire Breathing Apparatus Bottles</t>
  </si>
  <si>
    <t>#248-18 DPW electricity</t>
  </si>
  <si>
    <t>#243-18 Police and Fire Portable Radios</t>
  </si>
  <si>
    <t xml:space="preserve">#244-18 Fire OT </t>
  </si>
  <si>
    <t>#282-18 Senior Center - Facility Programming Phase</t>
  </si>
  <si>
    <t>#245-18 (amended) Oak &amp; Christina Intersection additional funding</t>
  </si>
  <si>
    <t>#246-18 Newton Corner Sidewalk/Ped Improvements</t>
  </si>
  <si>
    <t>#206-18 NPS supplement to budget (state aid)</t>
  </si>
  <si>
    <t>#250-18 FY 2019 Budget - Use of June 30, 2017 Free Cash</t>
  </si>
  <si>
    <t>#241-18 Rainy Day Stabilization</t>
  </si>
  <si>
    <t xml:space="preserve">#172-18 Snow removal plowing/overtime/tree service </t>
  </si>
  <si>
    <t>#155-18 Snow removal plowing/overtime/tree service</t>
  </si>
  <si>
    <t>#85-18  Washington Street Corridor Action Plan</t>
  </si>
  <si>
    <t>#88-18 Walnut St &amp; Washington St. (Newtonville) Improvements (amended from $380K)</t>
  </si>
  <si>
    <t>#128-18 Snow removal plowing/overtime</t>
  </si>
  <si>
    <t>#87-18   West Newton Sq Rehab Design &amp; Engineering</t>
  </si>
  <si>
    <t>#350-17 Financial Software- Munis</t>
  </si>
  <si>
    <t>#354-17 Toughbooks (Police)</t>
  </si>
  <si>
    <t>June 30, 2018 Unobligated Balance</t>
  </si>
  <si>
    <t>Fire Station 1&amp;2 Upgrades #561-18</t>
  </si>
  <si>
    <t>Lincoln Elliot Windows #560-18</t>
  </si>
  <si>
    <t>150 Jackson Rd NECP #33-19</t>
  </si>
  <si>
    <t>Fire Dept Expenses #30-19</t>
  </si>
  <si>
    <t>Homeless Transportation #534-18</t>
  </si>
  <si>
    <t>Rainy Day Stabilization #148-19</t>
  </si>
  <si>
    <t>DPW Snow and Ice #120-19</t>
  </si>
  <si>
    <t>FY2020 Operating Budget #542-18(2)</t>
  </si>
  <si>
    <t>FY2020 Operating Budget #542-18(2)-Leap Day</t>
  </si>
  <si>
    <t>Accelerated Roads Program #51-19</t>
  </si>
  <si>
    <t>Fire Dept OT #151-19</t>
  </si>
  <si>
    <t>Pension Funding #172-19</t>
  </si>
  <si>
    <t>Library Parking Lot #158-19</t>
  </si>
  <si>
    <t>NEWCAL #102-19</t>
  </si>
  <si>
    <t>25% Design Wash St #161-19</t>
  </si>
  <si>
    <t>June 30, 2019 Unobligated Balance</t>
  </si>
  <si>
    <t>McKinney-Vento Homeless Grant #377-19</t>
  </si>
  <si>
    <t>Pay State income Tax 2018 Discrepancies #421-19</t>
  </si>
  <si>
    <t>Two Trash Compactors- Rumford Ave #390-19</t>
  </si>
  <si>
    <t>Accelerated Roads program #418-19</t>
  </si>
  <si>
    <t>Comm Ave Greening Imprv #419-19</t>
  </si>
  <si>
    <t>687 Washington St- Site Remediation #443-19</t>
  </si>
  <si>
    <t>E-Rate Tech Program #82-20</t>
  </si>
  <si>
    <t>Fire Full Time Salaries #87-20</t>
  </si>
  <si>
    <t>Costs to move Horace Mann to Carr #201-20</t>
  </si>
  <si>
    <t>Non Lapsing COVID Account #199-20</t>
  </si>
  <si>
    <t>Horace Mann Improvements #197-20</t>
  </si>
  <si>
    <t>Non-Lapsing COVID Account #239-20</t>
  </si>
  <si>
    <t>Legal claims and settlement: Foreman #273-20</t>
  </si>
  <si>
    <t>FY21 Budget #8-20(2)</t>
  </si>
  <si>
    <t>McKinney-Vento Homeless Grant #423-20</t>
  </si>
  <si>
    <t>IT SAN and Firewall Replacement #515-20</t>
  </si>
  <si>
    <t>ISD Permit Management System #25-21</t>
  </si>
  <si>
    <t>Transfer to Rainy Day Stabilization #168-21</t>
  </si>
  <si>
    <t>Police Salaries #241-21</t>
  </si>
  <si>
    <t>Fire Dept OT #235-21</t>
  </si>
  <si>
    <t>Police Training #196-21</t>
  </si>
  <si>
    <t xml:space="preserve">FY22 Operating Budget #1-21(3) </t>
  </si>
  <si>
    <t>Total Appropriations Approved by City Council</t>
  </si>
  <si>
    <t>June 30, 2020 Unobligated Balance</t>
  </si>
  <si>
    <t>June 30, 2021 Unobligated Balance</t>
  </si>
  <si>
    <t>#269-22 Financial Software System Upgrades</t>
  </si>
  <si>
    <t>#271-22 NSHS Boiler Repl</t>
  </si>
  <si>
    <t>#291-22 Washington St Redesign Pilot</t>
  </si>
  <si>
    <t>#266-22 Rainy Day Transfer</t>
  </si>
  <si>
    <t>#292-22 Transportation Network Impr Program</t>
  </si>
  <si>
    <t>#213-22(2) FY23 Operating Budget</t>
  </si>
  <si>
    <t xml:space="preserve">#337-22 Eversource ATB Interest </t>
  </si>
  <si>
    <t>#340-22 NNHS Tennis Courts</t>
  </si>
  <si>
    <t>#343-22 Fire Dept OT</t>
  </si>
  <si>
    <t>#346-22 Snow and Ice Contractors</t>
  </si>
  <si>
    <t>Total Appropriations Approved by City Council:</t>
  </si>
  <si>
    <t>June 30, 2022 Unobligated Balance</t>
  </si>
  <si>
    <t>2023</t>
  </si>
  <si>
    <t>2024</t>
  </si>
  <si>
    <t>#483-22 Fire Engine #7</t>
  </si>
  <si>
    <t>#499-22 Sidewalk Clearing Tractor</t>
  </si>
  <si>
    <t>#530-22 Building Demolition</t>
  </si>
  <si>
    <t>#17-23 NSHS Turf and Track</t>
  </si>
  <si>
    <t>#20-23 Four Hybrid Police Cruisers</t>
  </si>
  <si>
    <t>#570-22 Sidewalk Clearing Tractor</t>
  </si>
  <si>
    <t>#106-23 McKinney-Vento/Foster Transportation</t>
  </si>
  <si>
    <t>#151-23 Legal Settlement</t>
  </si>
  <si>
    <t>#152-23 Legal Settlement</t>
  </si>
  <si>
    <t>#157-23 DPW Vehicle Equipment replacement</t>
  </si>
  <si>
    <t>#125-23 Bridge Grant to Schools for out of district tuitions</t>
  </si>
  <si>
    <t>#189-23 Police Overtime</t>
  </si>
  <si>
    <t>#188-23 Critical IT Infrastructure updates</t>
  </si>
  <si>
    <t>#164-23 Fire Overtime</t>
  </si>
  <si>
    <t>#127-23 Lincoln Eliot construction project</t>
  </si>
  <si>
    <t>#1-23(3) FY24 Budget</t>
  </si>
  <si>
    <t>#165-23 Library HVAC systems</t>
  </si>
  <si>
    <t>#222-23 Snow and Ice Removal</t>
  </si>
  <si>
    <t>#163-23 Elections Equipment</t>
  </si>
  <si>
    <t>#220-23 Fire Emergency Response Unit</t>
  </si>
  <si>
    <t>Free Cash Certifications can be found here:</t>
  </si>
  <si>
    <t>https://dlsgateway.dor.state.ma.us/gateway/DLSPublic/CertificationFreeCashPublicReport/CertificationFreeCashPublic</t>
  </si>
  <si>
    <t>July 1, 2023 Certified Free Cash</t>
  </si>
  <si>
    <t>#357-23 Opioid Mitigation</t>
  </si>
  <si>
    <t>#355-23 Legal Claims and Settlements</t>
  </si>
  <si>
    <t>#359-23 NNHS Track and Field Turf Replacement</t>
  </si>
  <si>
    <t>#378-23 Elections Postage</t>
  </si>
  <si>
    <t>#33-24 NPS and Municipal Infrastructure Improvements</t>
  </si>
  <si>
    <t>#27-24 NPS Curriculum Investments</t>
  </si>
  <si>
    <t>Unobligated Free Cash</t>
  </si>
  <si>
    <t>June 30, 2023 Unobligated Balance</t>
  </si>
  <si>
    <t>YTD appropriations:</t>
  </si>
  <si>
    <t>Collective bargaining - firefighters</t>
  </si>
  <si>
    <t>Collective bargaining - traffic supervisors</t>
  </si>
  <si>
    <t>Collective bargaining - engineers</t>
  </si>
  <si>
    <t>Collective bargaining - public health nurses</t>
  </si>
  <si>
    <t>Special education tuitions</t>
  </si>
  <si>
    <t>Health inspector vehicle replacement</t>
  </si>
  <si>
    <t>Firefighter protective gear dryer</t>
  </si>
  <si>
    <t>City Hall computer uninterrupted power supply</t>
  </si>
  <si>
    <t>City Hall computer network improvement</t>
  </si>
  <si>
    <t>OPEB (retiree health) fund contribution</t>
  </si>
  <si>
    <t>Rainy Day Stabilization fund contribution</t>
  </si>
  <si>
    <t>Fire support vehicles</t>
  </si>
  <si>
    <t>Police cruiser defibrillator replacement</t>
  </si>
  <si>
    <t>Fire Vehicle chains</t>
  </si>
  <si>
    <t>Fire Mobile Data terminals</t>
  </si>
  <si>
    <t>DPW Eliot Street garage stairs</t>
  </si>
  <si>
    <t>Police garage vehicle exhaust system</t>
  </si>
  <si>
    <t>Main Library/Crafts St DPW garage snow guards</t>
  </si>
  <si>
    <t>Veteran benefits</t>
  </si>
  <si>
    <t>Emergency tree maintenance</t>
  </si>
  <si>
    <t>Rainy Day Stabilization Fund contribution</t>
  </si>
  <si>
    <t>Police bullet resistant body armor replacement</t>
  </si>
  <si>
    <t>Lower Fall community center accessibility design</t>
  </si>
  <si>
    <t>FY 2013 budget</t>
  </si>
  <si>
    <t>Manet Rd emergency communications bldg design</t>
  </si>
  <si>
    <t>Forestry equipment</t>
  </si>
  <si>
    <t>Total YTD appropriations</t>
  </si>
  <si>
    <t>June 30, 2012 Unobligated Balance</t>
  </si>
  <si>
    <t>% of Previous Year Budget</t>
  </si>
  <si>
    <t>Previous Fiscal Year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</si>
</sst>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6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0" xfId="0" quotePrefix="1" applyNumberFormat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0" fontId="5" fillId="0" borderId="0" xfId="1" quotePrefix="1" applyNumberFormat="1" applyFont="1" applyAlignment="1">
      <alignment horizontal="left"/>
    </xf>
    <xf numFmtId="0" fontId="2" fillId="0" borderId="0" xfId="0" applyFont="1"/>
    <xf numFmtId="164" fontId="5" fillId="0" borderId="0" xfId="1" applyNumberFormat="1" applyFont="1"/>
    <xf numFmtId="164" fontId="1" fillId="0" borderId="0" xfId="1" applyNumberFormat="1"/>
    <xf numFmtId="0" fontId="3" fillId="0" borderId="0" xfId="0" applyFont="1" applyAlignment="1">
      <alignment horizontal="left" indent="2"/>
    </xf>
    <xf numFmtId="0" fontId="3" fillId="0" borderId="0" xfId="0" applyFont="1"/>
    <xf numFmtId="164" fontId="3" fillId="0" borderId="2" xfId="1" applyNumberFormat="1" applyFont="1" applyBorder="1"/>
    <xf numFmtId="165" fontId="0" fillId="0" borderId="0" xfId="0" applyNumberFormat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5" fontId="0" fillId="0" borderId="3" xfId="2" applyNumberFormat="1" applyFont="1" applyBorder="1"/>
    <xf numFmtId="164" fontId="0" fillId="0" borderId="0" xfId="1" applyNumberFormat="1" applyFont="1" applyBorder="1" applyAlignment="1">
      <alignment horizontal="center"/>
    </xf>
    <xf numFmtId="164" fontId="1" fillId="0" borderId="0" xfId="1" applyNumberFormat="1" applyFont="1"/>
    <xf numFmtId="0" fontId="0" fillId="0" borderId="0" xfId="0" applyAlignment="1">
      <alignment horizontal="left" indent="1"/>
    </xf>
    <xf numFmtId="164" fontId="0" fillId="0" borderId="0" xfId="1" applyNumberFormat="1" applyFont="1" applyBorder="1"/>
    <xf numFmtId="164" fontId="0" fillId="0" borderId="1" xfId="1" applyNumberFormat="1" applyFont="1" applyBorder="1"/>
    <xf numFmtId="0" fontId="0" fillId="0" borderId="0" xfId="0" applyAlignment="1">
      <alignment horizontal="left" indent="4"/>
    </xf>
    <xf numFmtId="44" fontId="1" fillId="0" borderId="0" xfId="2" applyFont="1" applyFill="1"/>
    <xf numFmtId="164" fontId="1" fillId="0" borderId="0" xfId="1" applyNumberFormat="1" applyFont="1" applyFill="1"/>
    <xf numFmtId="164" fontId="1" fillId="0" borderId="3" xfId="1" applyNumberFormat="1" applyFont="1" applyFill="1" applyBorder="1"/>
    <xf numFmtId="166" fontId="0" fillId="0" borderId="0" xfId="3" applyNumberFormat="1" applyFont="1"/>
    <xf numFmtId="166" fontId="0" fillId="0" borderId="0" xfId="0" applyNumberFormat="1"/>
    <xf numFmtId="164" fontId="6" fillId="0" borderId="0" xfId="1" applyNumberFormat="1" applyFont="1"/>
    <xf numFmtId="164" fontId="7" fillId="0" borderId="0" xfId="1" applyNumberFormat="1" applyFont="1"/>
    <xf numFmtId="164" fontId="0" fillId="0" borderId="4" xfId="1" applyNumberFormat="1" applyFont="1" applyBorder="1"/>
    <xf numFmtId="164" fontId="2" fillId="0" borderId="0" xfId="0" applyNumberFormat="1" applyFont="1"/>
    <xf numFmtId="44" fontId="3" fillId="0" borderId="0" xfId="2" applyFont="1" applyFill="1"/>
    <xf numFmtId="164" fontId="3" fillId="0" borderId="0" xfId="1" applyNumberFormat="1" applyFont="1" applyFill="1"/>
    <xf numFmtId="164" fontId="3" fillId="0" borderId="3" xfId="1" applyNumberFormat="1" applyFont="1" applyFill="1" applyBorder="1"/>
    <xf numFmtId="43" fontId="0" fillId="0" borderId="0" xfId="1" applyFont="1"/>
    <xf numFmtId="164" fontId="3" fillId="0" borderId="0" xfId="1" applyNumberFormat="1" applyFont="1"/>
    <xf numFmtId="0" fontId="3" fillId="0" borderId="0" xfId="0" applyFont="1" applyAlignment="1">
      <alignment horizontal="center"/>
    </xf>
    <xf numFmtId="164" fontId="0" fillId="0" borderId="0" xfId="1" applyNumberFormat="1" applyFont="1" applyFill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64" fontId="1" fillId="0" borderId="1" xfId="1" applyNumberFormat="1" applyFont="1" applyBorder="1"/>
    <xf numFmtId="164" fontId="1" fillId="0" borderId="4" xfId="1" applyNumberFormat="1" applyFont="1" applyBorder="1"/>
    <xf numFmtId="43" fontId="0" fillId="0" borderId="0" xfId="0" applyNumberFormat="1"/>
    <xf numFmtId="9" fontId="3" fillId="0" borderId="0" xfId="3" applyFont="1"/>
    <xf numFmtId="165" fontId="3" fillId="0" borderId="3" xfId="2" applyNumberFormat="1" applyFont="1" applyBorder="1"/>
    <xf numFmtId="164" fontId="3" fillId="0" borderId="0" xfId="0" applyNumberFormat="1" applyFont="1"/>
    <xf numFmtId="165" fontId="3" fillId="0" borderId="0" xfId="0" applyNumberFormat="1" applyFont="1"/>
    <xf numFmtId="164" fontId="1" fillId="0" borderId="0" xfId="1" applyNumberFormat="1" applyFont="1" applyFill="1" applyBorder="1"/>
    <xf numFmtId="164" fontId="8" fillId="0" borderId="0" xfId="1" applyNumberFormat="1" applyFont="1" applyFill="1"/>
    <xf numFmtId="164" fontId="8" fillId="0" borderId="0" xfId="1" applyNumberFormat="1" applyFont="1"/>
    <xf numFmtId="164" fontId="1" fillId="0" borderId="0" xfId="1" applyNumberFormat="1" applyFont="1" applyBorder="1"/>
    <xf numFmtId="164" fontId="5" fillId="0" borderId="0" xfId="1" applyNumberFormat="1" applyFont="1" applyBorder="1"/>
    <xf numFmtId="165" fontId="3" fillId="0" borderId="0" xfId="2" applyNumberFormat="1" applyFont="1"/>
    <xf numFmtId="0" fontId="5" fillId="0" borderId="0" xfId="0" applyFont="1"/>
    <xf numFmtId="164" fontId="3" fillId="0" borderId="0" xfId="1" applyNumberFormat="1" applyFont="1" applyBorder="1"/>
    <xf numFmtId="165" fontId="5" fillId="0" borderId="0" xfId="2" applyNumberFormat="1" applyFont="1" applyAlignment="1">
      <alignment horizontal="center"/>
    </xf>
    <xf numFmtId="165" fontId="5" fillId="0" borderId="0" xfId="2" applyNumberFormat="1" applyFont="1"/>
    <xf numFmtId="165" fontId="0" fillId="0" borderId="2" xfId="2" applyNumberFormat="1" applyFont="1" applyBorder="1"/>
    <xf numFmtId="0" fontId="9" fillId="0" borderId="0" xfId="4"/>
    <xf numFmtId="164" fontId="0" fillId="0" borderId="3" xfId="1" applyNumberFormat="1" applyFont="1" applyBorder="1"/>
    <xf numFmtId="10" fontId="5" fillId="0" borderId="0" xfId="3" applyNumberFormat="1" applyFont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urley\Desktop\Copy%20of%20063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Archived%20Years\2013\Financial%20Reporting\Year%20End\06302013.xlsx" TargetMode="External"/><Relationship Id="rId1" Type="http://schemas.openxmlformats.org/officeDocument/2006/relationships/externalLinkPath" Target="/Archived%20Years/2013/Financial%20Reporting/Year%20End/0630201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Archived%20Years\2014\Financial%20Reporting\Year%20end\Budgetary%20Basis%20Annual%20Financial%20Report\6302014.xlsx" TargetMode="External"/><Relationship Id="rId1" Type="http://schemas.openxmlformats.org/officeDocument/2006/relationships/externalLinkPath" Target="/Archived%20Years/2014/Financial%20Reporting/Year%20end/Budgetary%20Basis%20Annual%20Financial%20Report/63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Archived%20Years\2016\Financial%20Reporting\Year%20End\06302016%20Budgetary%20Basis\06302016.xlsx" TargetMode="External"/><Relationship Id="rId1" Type="http://schemas.openxmlformats.org/officeDocument/2006/relationships/externalLinkPath" Target="/Archived%20Years/2016/Financial%20Reporting/Year%20End/06302016%20Budgetary%20Basis/063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zikowski.AD\Desktop\working%20copy%20of%2006302016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UE\6.30.2017%20Budgetary%20Basis\6.30.2017%20%20USE%2010.25.17%20for%20free%20cash.xlsx" TargetMode="External"/><Relationship Id="rId1" Type="http://schemas.openxmlformats.org/officeDocument/2006/relationships/externalLinkPath" Target="/SUE/6.30.2017%20Budgetary%20Basis/6.30.2017%20%20USE%2010.25.17%20for%20free%20cash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Archived%20Years\2015\Financial%20Reporting\Quarter%20%234\FY%202015%20Q%234.xlsx" TargetMode="External"/><Relationship Id="rId1" Type="http://schemas.openxmlformats.org/officeDocument/2006/relationships/externalLinkPath" Target="/Archived%20Years/2015/Financial%20Reporting/Quarter%20%234/FY%202015%20Q%23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wilkinson/My%20Documents/2012/2012%20Financial%20Reporting/Quarter%20%234/May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Year"/>
      <sheetName val="Officials"/>
      <sheetName val="MD&amp;A tables"/>
      <sheetName val="Table of Contents"/>
      <sheetName val="DoR Check List"/>
      <sheetName val="DoR Cash &amp; Investments"/>
      <sheetName val="Deferred Revenue Proof"/>
      <sheetName val="Staffing Trends"/>
      <sheetName val="Combined Balance Sheet"/>
      <sheetName val="Combined Operating Stmt"/>
      <sheetName val="Interfund Transfers"/>
      <sheetName val="Overlay Reconciliation"/>
      <sheetName val="Warrants Payable"/>
      <sheetName val="PR Warrant Rc"/>
      <sheetName val="Revenue Accruals"/>
      <sheetName val="Revenue Refunds Payable"/>
      <sheetName val="Available Funds"/>
      <sheetName val="Free Cash"/>
      <sheetName val="Budget Reserve"/>
      <sheetName val="Overlay Surplus"/>
      <sheetName val="Appropriation Control"/>
      <sheetName val="Overlays"/>
      <sheetName val="Senior Work Program"/>
      <sheetName val="01 Balance Sheet"/>
      <sheetName val="01 Operating"/>
      <sheetName val="Operating Detail Analysis"/>
      <sheetName val="01-3599"/>
      <sheetName val="01 Legal Level of Control"/>
      <sheetName val="01C Legal Level of Control"/>
      <sheetName val="01 Revenue"/>
      <sheetName val="Property Taxes"/>
      <sheetName val="Cell Tower Leases"/>
      <sheetName val="Cherry Sheet Aid"/>
      <sheetName val="Recap Sheet"/>
      <sheetName val="Local Option Taxes"/>
      <sheetName val="Veteran Benefits"/>
      <sheetName val="Tailings"/>
      <sheetName val="SRF Balance Sheet"/>
      <sheetName val="SRF Income Stmt"/>
      <sheetName val="Fund 13"/>
      <sheetName val="NAC"/>
      <sheetName val="13B201"/>
      <sheetName val="Parks Revolving"/>
      <sheetName val="6302016 NAC"/>
      <sheetName val="13S"/>
      <sheetName val="Fund 14"/>
      <sheetName val="Traffic Mitigation"/>
      <sheetName val="SFFA"/>
      <sheetName val="Fund 15"/>
      <sheetName val="15 and 16 Pooled Cash"/>
      <sheetName val="Fund 18"/>
      <sheetName val="Fund 19"/>
      <sheetName val="Fund 18S"/>
      <sheetName val="Fund 19S"/>
      <sheetName val="Utility Revenue"/>
      <sheetName val="21 Balance Sheet"/>
      <sheetName val="21 Operating"/>
      <sheetName val="21 Legal Level of Control"/>
      <sheetName val="21 History"/>
      <sheetName val="CP-1"/>
      <sheetName val="CP-2"/>
      <sheetName val="22A"/>
      <sheetName val="Fund 23"/>
      <sheetName val="23L"/>
      <sheetName val="Fund 26 Balance Sheet"/>
      <sheetName val="Fund 26 Operating Stmt"/>
      <sheetName val="26 Legal Level of Control"/>
      <sheetName val="Fund 27 Balance Sheet"/>
      <sheetName val="Fund 27 Operating"/>
      <sheetName val="27 Legal Level of Control"/>
      <sheetName val="Fund 28 Balance Sheet"/>
      <sheetName val="Fund 28 Operating"/>
      <sheetName val="28 Legal Level of Control"/>
      <sheetName val="29"/>
      <sheetName val="29S"/>
      <sheetName val="CPF Balance Sheet"/>
      <sheetName val="CPF Operating"/>
      <sheetName val="Capital Project Funds"/>
      <sheetName val="CH 90 AR"/>
      <sheetName val="CH 90 Projects"/>
      <sheetName val="January CH 90"/>
      <sheetName val="MWRA "/>
      <sheetName val="Angier Project"/>
      <sheetName val="Zervas Project"/>
      <sheetName val="ISF Balance Sheet"/>
      <sheetName val="ISF Operating Stmt"/>
      <sheetName val="41 Balance Sheet"/>
      <sheetName val="41B"/>
      <sheetName val="41C"/>
      <sheetName val="IBNR AND WEEKLY CLAIMS"/>
      <sheetName val="ACA TRI"/>
      <sheetName val="ACA PCORI"/>
      <sheetName val="state assessments"/>
      <sheetName val="Pooled Cash"/>
      <sheetName val="42 Balance Sheet"/>
      <sheetName val="42A"/>
      <sheetName val="42B"/>
      <sheetName val="2017 Payroll"/>
      <sheetName val="T&amp;A Balance Sheet"/>
      <sheetName val="T&amp;A Operating Stmt"/>
      <sheetName val="Agency Fund old"/>
      <sheetName val="Agency Fund"/>
      <sheetName val="Retiree Health"/>
      <sheetName val="CH Square"/>
      <sheetName val="SAF's"/>
      <sheetName val="Therrien"/>
      <sheetName val="NAR Scholarship"/>
      <sheetName val="NAR Memorial"/>
      <sheetName val="MWPAT"/>
      <sheetName val="LTDAG"/>
      <sheetName val="Authorized &amp; Unissued"/>
      <sheetName val="Bond Sale Planning"/>
      <sheetName val="MWRA Sewer"/>
      <sheetName val="Sheet2"/>
      <sheetName val="Sheet3"/>
      <sheetName val="Snow"/>
      <sheetName val="Sheet4"/>
      <sheetName val="Planning Consulting"/>
      <sheetName val="Energy"/>
      <sheetName val="MSBA Debt Service"/>
      <sheetName val="Police Overtime"/>
      <sheetName val="6302016 Fund Balan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C2">
            <v>25669</v>
          </cell>
        </row>
      </sheetData>
      <sheetData sheetId="13"/>
      <sheetData sheetId="14">
        <row r="2">
          <cell r="AE2">
            <v>13881</v>
          </cell>
        </row>
      </sheetData>
      <sheetData sheetId="15"/>
      <sheetData sheetId="16"/>
      <sheetData sheetId="17"/>
      <sheetData sheetId="18"/>
      <sheetData sheetId="19"/>
      <sheetData sheetId="20">
        <row r="162">
          <cell r="G162">
            <v>1439987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72">
          <cell r="I72">
            <v>868436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45">
          <cell r="K45">
            <v>2821084</v>
          </cell>
        </row>
      </sheetData>
      <sheetData sheetId="39">
        <row r="23">
          <cell r="T23">
            <v>-541003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L4">
            <v>127108</v>
          </cell>
        </row>
      </sheetData>
      <sheetData sheetId="51"/>
      <sheetData sheetId="52">
        <row r="4">
          <cell r="L4">
            <v>3125169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>
        <row r="10">
          <cell r="A10" t="str">
            <v xml:space="preserve">City/Town of 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5">
          <cell r="C5">
            <v>19815319</v>
          </cell>
        </row>
      </sheetData>
      <sheetData sheetId="87">
        <row r="7">
          <cell r="C7">
            <v>28767</v>
          </cell>
        </row>
      </sheetData>
      <sheetData sheetId="88">
        <row r="7">
          <cell r="C7">
            <v>34810</v>
          </cell>
        </row>
      </sheetData>
      <sheetData sheetId="89"/>
      <sheetData sheetId="90"/>
      <sheetData sheetId="91"/>
      <sheetData sheetId="92"/>
      <sheetData sheetId="93"/>
      <sheetData sheetId="94">
        <row r="4">
          <cell r="C4">
            <v>760247</v>
          </cell>
        </row>
      </sheetData>
      <sheetData sheetId="95">
        <row r="6">
          <cell r="E6">
            <v>-178111</v>
          </cell>
        </row>
      </sheetData>
      <sheetData sheetId="96">
        <row r="10">
          <cell r="E10">
            <v>150000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book Table of Contents"/>
      <sheetName val="Financial Reserves"/>
      <sheetName val="Report Table of Contents"/>
      <sheetName val="Officials"/>
      <sheetName val="Development Mitigation Funds"/>
      <sheetName val="DoR Free Cash Check List"/>
      <sheetName val="6302013 Warrants Payable"/>
      <sheetName val="2014 Warrant #015"/>
      <sheetName val="6302013 Revenue Accruals"/>
      <sheetName val="Available Funds"/>
      <sheetName val="Deferred Revenue Proof"/>
      <sheetName val="DoR Deferred Revenue Analysis"/>
      <sheetName val="Appropriation Control"/>
      <sheetName val="Combined Balance Sheet"/>
      <sheetName val="Combined Operating Stmt"/>
      <sheetName val="Transfer Schedule"/>
      <sheetName val="MD&amp;A Tables"/>
      <sheetName val="DoR Cash &amp; Investments"/>
      <sheetName val="DoR Receivable Reconciliation"/>
      <sheetName val="Free Cash"/>
      <sheetName val="Overlay Surplus"/>
      <sheetName val="Budget Reserve"/>
      <sheetName val="01 Balance Sheet"/>
      <sheetName val="Overlay Balances"/>
      <sheetName val="1997 and 1998 analysis"/>
      <sheetName val="Sr Work Program I"/>
      <sheetName val="Sr Work Program II"/>
      <sheetName val="32B 9A.5"/>
      <sheetName val="01 Operating Statement"/>
      <sheetName val="DoR Snow &amp; Ice Report"/>
      <sheetName val="01 Legal Level"/>
      <sheetName val="01 Legal Level - April"/>
      <sheetName val="01C"/>
      <sheetName val="April 01C"/>
      <sheetName val="01 Revenue"/>
      <sheetName val="Cherry Sheet Aid"/>
      <sheetName val="Hotel and Meals Taxes"/>
      <sheetName val="Prop Tax Commitment Proof"/>
      <sheetName val="Property Taxes"/>
      <sheetName val="Veteran Benefits"/>
      <sheetName val="Warren House Ground Lease"/>
      <sheetName val="01-3599"/>
      <sheetName val="Q#1 state assessments"/>
      <sheetName val="Q#2 state assessments"/>
      <sheetName val="Q#4 state assessments"/>
      <sheetName val="Q#4 state aid proof"/>
      <sheetName val="Q2 inv income allocation"/>
      <sheetName val="Payroll Warrent 06282013"/>
      <sheetName val="Q#4 pooled inv inc allocation"/>
      <sheetName val="Q#4 FMV"/>
      <sheetName val="10152012 2011 Tax Taking"/>
      <sheetName val="12062012 2011 Tax Taking"/>
      <sheetName val="01232013 Tax Title Void"/>
      <sheetName val="04182013 2011 &amp; 2012 Tax Taking"/>
      <sheetName val="05092013 2012 Tax Taking"/>
      <sheetName val="05232013 tax taking"/>
      <sheetName val="06072013 tax taking"/>
      <sheetName val="Write off's"/>
      <sheetName val="Tailings Reconciliation"/>
      <sheetName val="Q#1 investments FMV"/>
      <sheetName val="SRF Balance Sheet"/>
      <sheetName val="SRF Operating Stmt"/>
      <sheetName val="SFFA"/>
      <sheetName val="11 Balance Sheet"/>
      <sheetName val="11 Operating Stmt"/>
      <sheetName val="12282012 Police Details"/>
      <sheetName val="Fund 13"/>
      <sheetName val="Parks &amp; Rec Revolving"/>
      <sheetName val="Police Details"/>
      <sheetName val="Fund 13S"/>
      <sheetName val="Fund 14"/>
      <sheetName val="Riverside Mitigation "/>
      <sheetName val="PMR"/>
      <sheetName val="Fund 15"/>
      <sheetName val="Fund 16"/>
      <sheetName val="18"/>
      <sheetName val="Fund 16 Alternate"/>
      <sheetName val="Fund 18"/>
      <sheetName val="18AR"/>
      <sheetName val="Fund 18S"/>
      <sheetName val="Fund 19"/>
      <sheetName val="19S"/>
      <sheetName val="21 Balance Sheet"/>
      <sheetName val="21 Operating Stmt"/>
      <sheetName val="21 Legal Level"/>
      <sheetName val="21 History"/>
      <sheetName val="CP-1"/>
      <sheetName val="CP-2"/>
      <sheetName val="23"/>
      <sheetName val="0206 Utility Lien Abatement"/>
      <sheetName val="Utility Redistribution batch"/>
      <sheetName val="Library Common Fund"/>
      <sheetName val="Utility Revenue"/>
      <sheetName val="26 Balance Sheet"/>
      <sheetName val="26 Operating Statement"/>
      <sheetName val="26 Legal Level"/>
      <sheetName val="27 Balance Sheet"/>
      <sheetName val="27 Operating Statement"/>
      <sheetName val="27 Legal Level"/>
      <sheetName val="28 Balance Sheet"/>
      <sheetName val="28 Operating Statement"/>
      <sheetName val="28 Legal Level"/>
      <sheetName val="Fund 29"/>
      <sheetName val="Fund 29S"/>
      <sheetName val="CPF Index"/>
      <sheetName val="CPF Balance Sheet"/>
      <sheetName val="CPF Income Statement"/>
      <sheetName val="CPF's"/>
      <sheetName val="April CPF"/>
      <sheetName val="NNHS"/>
      <sheetName val="NNHS-1"/>
      <sheetName val="NNHS-2"/>
      <sheetName val="NSHS refunding bonds"/>
      <sheetName val="CH 90 AR"/>
      <sheetName val="CH 90 Projects"/>
      <sheetName val="April CH 90 Projects"/>
      <sheetName val="Mass Works"/>
      <sheetName val="FA DAY Project"/>
      <sheetName val="CARR Project"/>
      <sheetName val="ISF Balance  Sheet"/>
      <sheetName val="ISF Operating Stmt"/>
      <sheetName val="41-Balance Sheet"/>
      <sheetName val="41B"/>
      <sheetName val="41C"/>
      <sheetName val="IBNR"/>
      <sheetName val="Pay-as-you-go OPEB Funding"/>
      <sheetName val="OPEB covered payroll"/>
      <sheetName val="42-Balance Sheet"/>
      <sheetName val="42A"/>
      <sheetName val="42B"/>
      <sheetName val="WC Payroll analysis"/>
      <sheetName val="T&amp;A Balance Sheet"/>
      <sheetName val="T&amp;A Operating Stmt"/>
      <sheetName val="Student Activity Funds"/>
      <sheetName val="49 Activity"/>
      <sheetName val="JBW"/>
      <sheetName val="Therrien"/>
      <sheetName val="NAR Scholarship"/>
      <sheetName val="NAR Memorial"/>
      <sheetName val="Dollars for Scholars"/>
      <sheetName val="49-215006B"/>
      <sheetName val="LTDAG"/>
      <sheetName val="Bonds Authorized &amp; Unissued"/>
      <sheetName val="DoR Debt Statement"/>
      <sheetName val="MWPAT subsidies"/>
      <sheetName val="Jackson Homestead"/>
      <sheetName val="Education"/>
      <sheetName val="Fund 48"/>
      <sheetName val="Staffing Trend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8">
          <cell r="G18">
            <v>200000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11">
          <cell r="A11" t="str">
            <v xml:space="preserve">City/Town of 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book Table of Contents"/>
      <sheetName val="Report Table of Contents"/>
      <sheetName val="Officials"/>
      <sheetName val="DoR Checklist"/>
      <sheetName val="DoR Deferred Revenue Analysis"/>
      <sheetName val="DoR Cash and Investments"/>
      <sheetName val="DoR Receivables"/>
      <sheetName val="DoR Debt"/>
      <sheetName val="DoR Snow and Ice"/>
      <sheetName val="MD&amp;A Tables"/>
      <sheetName val="Staffing Trends"/>
      <sheetName val="Cash"/>
      <sheetName val="Available Funds"/>
      <sheetName val="Combined Balance Sheet"/>
      <sheetName val="Combined Operating Stmt"/>
      <sheetName val="Interfund Transfers"/>
      <sheetName val="Appropriation Control"/>
      <sheetName val="Revenue Accruals"/>
      <sheetName val="Warrants Payable"/>
      <sheetName val="Deferred Revenue Proof"/>
      <sheetName val="11212013 Recap Proof"/>
      <sheetName val="Combined Edits"/>
      <sheetName val="Payroll Warrant #06272014"/>
      <sheetName val="01 Balance Sheet"/>
      <sheetName val="01-3599"/>
      <sheetName val="Free Cash"/>
      <sheetName val="Budget Reserve"/>
      <sheetName val="01 Operating Statement"/>
      <sheetName val="01 Revenue"/>
      <sheetName val="01 Revenue @ 10312013"/>
      <sheetName val="Property Taxes"/>
      <sheetName val="Local Receipt Analysis"/>
      <sheetName val="Overlay Balances"/>
      <sheetName val="Local Option taxes"/>
      <sheetName val="01 Legal Level"/>
      <sheetName val="01C"/>
      <sheetName val="01D"/>
      <sheetName val="Snow &amp; Ice"/>
      <sheetName val="July 2014"/>
      <sheetName val="6302014 State Assessment JE"/>
      <sheetName val="Override uses"/>
      <sheetName val="Cherry Sheet Analysis"/>
      <sheetName val="Veteran Benefits"/>
      <sheetName val="Q#4 Inv Income Allocation"/>
      <sheetName val="122013Sr Work Program"/>
      <sheetName val="012014 Sr Work Program"/>
      <sheetName val="Tailings"/>
      <sheetName val="Tailings CoA"/>
      <sheetName val="12052013 tax taking"/>
      <sheetName val="Pro Rated Retiree Health"/>
      <sheetName val="SFFA"/>
      <sheetName val="SRF-Balance Sheet"/>
      <sheetName val="SRF-Op Stmt"/>
      <sheetName val="11 Balance Sheet"/>
      <sheetName val="11 Operating Stmt"/>
      <sheetName val="Fund 13"/>
      <sheetName val="Police Detail account"/>
      <sheetName val="Police Detail billings"/>
      <sheetName val="Parks Revolving Detail"/>
      <sheetName val="Camp Revenue Deferral"/>
      <sheetName val="Development Peer Review Refunds"/>
      <sheetName val="Fund 13S"/>
      <sheetName val="Fund 14"/>
      <sheetName val="Fund 15 Inv Income"/>
      <sheetName val="Fund 16 Inv Income"/>
      <sheetName val="Fund 18"/>
      <sheetName val="18DD"/>
      <sheetName val="Fund 19"/>
      <sheetName val="Fund 18S"/>
      <sheetName val="Fund 19S"/>
      <sheetName val="19O"/>
      <sheetName val="21 Balance Sheet"/>
      <sheetName val="21 Operating Stmt"/>
      <sheetName val="21 Legal Level"/>
      <sheetName val="21 HISTORY"/>
      <sheetName val="CP-1"/>
      <sheetName val="CP-2"/>
      <sheetName val="Fund 23"/>
      <sheetName val="23F"/>
      <sheetName val="Library Common Fund"/>
      <sheetName val="Utility revenue"/>
      <sheetName val="26 Balance Sheet"/>
      <sheetName val="26 Operating Stmt"/>
      <sheetName val="26 Legal Level"/>
      <sheetName val="27 Balance Sheet"/>
      <sheetName val="27 Operating Stmt"/>
      <sheetName val="27 Legal Level"/>
      <sheetName val="28 Balance Sheet"/>
      <sheetName val="28 Operating Stmt"/>
      <sheetName val="28 Legal Level"/>
      <sheetName val="Fund 29"/>
      <sheetName val="Fund 29S"/>
      <sheetName val="CPF Balance Sheet"/>
      <sheetName val="CPF Operating Stmt"/>
      <sheetName val="11212013Mass Works"/>
      <sheetName val="Mass Works"/>
      <sheetName val="CPF Budgets"/>
      <sheetName val="NNHS"/>
      <sheetName val="FADAY"/>
      <sheetName val="CARR"/>
      <sheetName val="ANGIER"/>
      <sheetName val="ANGIER-MSBA"/>
      <sheetName val="CH 90 Projects"/>
      <sheetName val="CH 90 AR"/>
      <sheetName val="41@07312013"/>
      <sheetName val="41B@07312013"/>
      <sheetName val="41C@07312013"/>
      <sheetName val="41@ 08312013"/>
      <sheetName val="41B@08312013"/>
      <sheetName val="41C@08312013"/>
      <sheetName val="ISF Balance Sheet"/>
      <sheetName val="ISF Operating Stmt"/>
      <sheetName val="41 Balance Sheet"/>
      <sheetName val="Tufts Plan"/>
      <sheetName val="Harvard-Pilgrim Plan"/>
      <sheetName val="Weekly claims"/>
      <sheetName val="OPEB covered payroll"/>
      <sheetName val="Fund 42 Balance Sheet"/>
      <sheetName val="42A"/>
      <sheetName val="03062014 42A Detail"/>
      <sheetName val="04172014 42A Detail"/>
      <sheetName val="42B"/>
      <sheetName val="T&amp;A Balance Sheet"/>
      <sheetName val="T&amp;A Operating Stmt"/>
      <sheetName val="Fund 45 OPEB"/>
      <sheetName val="Fund 49 Activity"/>
      <sheetName val="Student Activity Funds"/>
      <sheetName val="49-215006B"/>
      <sheetName val="JBW"/>
      <sheetName val="NAR-Scholarship"/>
      <sheetName val="NAR-Memorial"/>
      <sheetName val="Therrien"/>
      <sheetName val="MWPAT"/>
      <sheetName val="LTDAG"/>
      <sheetName val="Bonds Auth &amp; Unissued"/>
      <sheetName val="NCRS Balance Sheet"/>
      <sheetName val="NCRS Operating Stmt"/>
      <sheetName val="07182013 tax taking"/>
      <sheetName val="07192013 subq taking"/>
      <sheetName val="08012013 tax taking"/>
      <sheetName val="10152013 tt void"/>
      <sheetName val="01232014 tt taking"/>
      <sheetName val="03202014 taking"/>
      <sheetName val="05292014 tax taking"/>
      <sheetName val="06032014 tax takings"/>
      <sheetName val="06052014 tax taking"/>
      <sheetName val="06122014 tax taking"/>
      <sheetName val="2013 Single Audit Cost "/>
      <sheetName val="Sheet1"/>
      <sheetName val="Fund 28 Deferred revenue review"/>
      <sheetName val="Sheet2"/>
      <sheetName val="01115-51"/>
      <sheetName val="Electricity"/>
      <sheetName val="AS"/>
      <sheetName val="Sheet4"/>
      <sheetName val="Payroll"/>
      <sheetName val="Police"/>
      <sheetName val="Sheet6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>
        <row r="122">
          <cell r="G122">
            <v>250000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>
        <row r="10">
          <cell r="A10" t="str">
            <v xml:space="preserve">City/Town of 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w Year"/>
      <sheetName val="Officials"/>
      <sheetName val="MD&amp;A tables"/>
      <sheetName val="Table of Contents"/>
      <sheetName val="DoR Check List"/>
      <sheetName val="DoR Cash &amp; Investments"/>
      <sheetName val="Deferred Revenue Proof"/>
      <sheetName val="Staffing Trends"/>
      <sheetName val="Combined Balance Sheet"/>
      <sheetName val="Combined Operating Stmt"/>
      <sheetName val="Interfund Transfers"/>
      <sheetName val="Overlay Reconciliation"/>
      <sheetName val="Warrants Payable"/>
      <sheetName val="PR Warrant Rc"/>
      <sheetName val="Revenue Accruals"/>
      <sheetName val="Revenue Refunds Payable"/>
      <sheetName val="Available Funds"/>
      <sheetName val="Free Cash"/>
      <sheetName val="Budget Reserve"/>
      <sheetName val="Overlay Surplus"/>
      <sheetName val="Appropriation Control"/>
      <sheetName val="Overlays"/>
      <sheetName val="Senior Work Program"/>
      <sheetName val="01 Balance Sheet"/>
      <sheetName val="01 Operating"/>
      <sheetName val="Operating Detail Analysis"/>
      <sheetName val="01-3599"/>
      <sheetName val="01 Legal Level of Control"/>
      <sheetName val="01C Legal Level of Control"/>
      <sheetName val="01 Revenue"/>
      <sheetName val="Property Taxes"/>
      <sheetName val="Cell Tower Leases"/>
      <sheetName val="Cherry Sheet Aid"/>
      <sheetName val="Recap Sheet"/>
      <sheetName val="Local Option Taxes"/>
      <sheetName val="Veteran Benefits"/>
      <sheetName val="Tailings"/>
      <sheetName val="SRF Balance Sheet"/>
      <sheetName val="SRF Income Stmt"/>
      <sheetName val="Fund 13"/>
      <sheetName val="NAC"/>
      <sheetName val="13B201"/>
      <sheetName val="Parks Revolving"/>
      <sheetName val="6302016 NAC"/>
      <sheetName val="13S"/>
      <sheetName val="Fund 14"/>
      <sheetName val="Traffic Mitigation"/>
      <sheetName val="SFFA"/>
      <sheetName val="Fund 15"/>
      <sheetName val="15 and 16 Pooled Cash"/>
      <sheetName val="Fund 18"/>
      <sheetName val="Fund 19"/>
      <sheetName val="Fund 18S"/>
      <sheetName val="Fund 19S"/>
      <sheetName val="Utility Revenue"/>
      <sheetName val="21 Balance Sheet"/>
      <sheetName val="21 Operating"/>
      <sheetName val="21 Legal Level of Control"/>
      <sheetName val="21 History"/>
      <sheetName val="CP-1"/>
      <sheetName val="CP-2"/>
      <sheetName val="CP-1 FOR FY17"/>
      <sheetName val="22A"/>
      <sheetName val="Fund 23"/>
      <sheetName val="23L"/>
      <sheetName val="Fund 26 Balance Sheet"/>
      <sheetName val="Fund 26 Operating Stmt"/>
      <sheetName val="26 Legal Level of Control"/>
      <sheetName val="Fund 27 Balance Sheet"/>
      <sheetName val="Fund 27 Operating"/>
      <sheetName val="27 Legal Level of Control"/>
      <sheetName val="Fund 28 Balance Sheet"/>
      <sheetName val="Fund 28 Operating"/>
      <sheetName val="28 Legal Level of Control"/>
      <sheetName val="29"/>
      <sheetName val="29S"/>
      <sheetName val="CPF Balance Sheet"/>
      <sheetName val="CPF Operating"/>
      <sheetName val="Capital Project Funds"/>
      <sheetName val="CH 90 AR"/>
      <sheetName val="CH 90 Projects"/>
      <sheetName val="January CH 90"/>
      <sheetName val="MWRA "/>
      <sheetName val="Angier Project"/>
      <sheetName val="Zervas Project"/>
      <sheetName val="ISF Balance Sheet"/>
      <sheetName val="ISF Operating Stmt"/>
      <sheetName val="41 Balance Sheet"/>
      <sheetName val="41B"/>
      <sheetName val="41C"/>
      <sheetName val="IBNR AND WEEKLY CLAIMS"/>
      <sheetName val="ACA TRI"/>
      <sheetName val="ACA PCORI"/>
      <sheetName val="state assessments"/>
      <sheetName val="Pooled Cash"/>
      <sheetName val="42 Balance Sheet"/>
      <sheetName val="42A"/>
      <sheetName val="42B"/>
      <sheetName val="Sheet5"/>
      <sheetName val="2017 Payroll"/>
      <sheetName val="T&amp;A Balance Sheet"/>
      <sheetName val="T&amp;A Operating Stmt"/>
      <sheetName val="Agency Fund"/>
      <sheetName val="Retiree Health"/>
      <sheetName val="CH Square"/>
      <sheetName val="SAF's"/>
      <sheetName val="Therrien"/>
      <sheetName val="NAR Scholarship"/>
      <sheetName val="NAR Memorial"/>
      <sheetName val="MWPAT"/>
      <sheetName val="LTDAG"/>
      <sheetName val="Authorized &amp; Unissued"/>
      <sheetName val="Bond Sale Planning"/>
      <sheetName val="MWRA Sewer"/>
      <sheetName val="Sheet2"/>
      <sheetName val="Sheet3"/>
      <sheetName val="Snow"/>
      <sheetName val="Sheet4"/>
      <sheetName val="Planning Consulting"/>
      <sheetName val="Energy"/>
      <sheetName val="MSBA Debt Service"/>
      <sheetName val="Police Overtime"/>
      <sheetName val="6302016 Fu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F3">
            <v>6109028</v>
          </cell>
        </row>
      </sheetData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0">
          <cell r="A10" t="str">
            <v xml:space="preserve">City/Town of 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Year"/>
      <sheetName val="Officials"/>
      <sheetName val="MD&amp;A tables"/>
      <sheetName val="Table of Contents"/>
      <sheetName val="DoR Check List"/>
      <sheetName val="DoR Cash &amp; Investments"/>
      <sheetName val="Deferred Revenue Proof"/>
      <sheetName val="Staffing Trends"/>
      <sheetName val="Interfund Transfers"/>
      <sheetName val="Overlay Reconciliation"/>
      <sheetName val="Warrants Payable"/>
      <sheetName val="PR Warrant Rc"/>
      <sheetName val="Revenue Accruals"/>
      <sheetName val="Revenue Refunds Payable"/>
      <sheetName val="Available Funds"/>
      <sheetName val="Free Cash"/>
      <sheetName val="Budget Reserve"/>
      <sheetName val="Overlay Surplus"/>
      <sheetName val="Appropriation Control"/>
      <sheetName val="Senior Work Program"/>
      <sheetName val="Overlays"/>
      <sheetName val="Combined Balance Sheet"/>
      <sheetName val="Combined Operating Stmt"/>
      <sheetName val="01 Balance Sheet"/>
      <sheetName val="01 Legal Level of Control"/>
      <sheetName val="01C Legal Level of Control"/>
      <sheetName val="01 Operating"/>
      <sheetName val="01 Revenue"/>
      <sheetName val="SRF Balance Sheet"/>
      <sheetName val="SRF Income Stmt"/>
      <sheetName val="Operating Detail Analysis"/>
      <sheetName val="01-3599"/>
      <sheetName val="Property Taxes"/>
      <sheetName val="Cell Tower Leases"/>
      <sheetName val="Cherry Sheet Aid"/>
      <sheetName val="Recap Sheet"/>
      <sheetName val="Local Option Taxes"/>
      <sheetName val="Veteran Benefits"/>
      <sheetName val="Tailings"/>
      <sheetName val="Fund 13"/>
      <sheetName val="NAC"/>
      <sheetName val="13B201"/>
      <sheetName val="Parks Revolving"/>
      <sheetName val="6302016 NAC"/>
      <sheetName val="13S"/>
      <sheetName val="Fund 14"/>
      <sheetName val="Traffic Mitigation"/>
      <sheetName val="SFFA"/>
      <sheetName val="Fund 15"/>
      <sheetName val="15 and 16 Pooled Cash"/>
      <sheetName val="Fund 18"/>
      <sheetName val="Fund 19"/>
      <sheetName val="Fund 18S"/>
      <sheetName val="Fund 19S"/>
      <sheetName val="Utility Revenue"/>
      <sheetName val="21 Balance Sheet"/>
      <sheetName val="21 Operating"/>
      <sheetName val="21 Legal Level of Control"/>
      <sheetName val="21 History"/>
      <sheetName val="CP-1"/>
      <sheetName val="CP-2"/>
      <sheetName val="22A"/>
      <sheetName val="Fund 23"/>
      <sheetName val="23L"/>
      <sheetName val="Fund 26 Balance Sheet"/>
      <sheetName val="Fund 26 Operating Stmt"/>
      <sheetName val="26 Legal Level of Control"/>
      <sheetName val="Fund 27 Balance Sheet"/>
      <sheetName val="Fund 27 Operating"/>
      <sheetName val="27 Legal Level of Control"/>
      <sheetName val="Fund 28 Balance Sheet"/>
      <sheetName val="Fund 28 Operating"/>
      <sheetName val="28 Legal Level of Control"/>
      <sheetName val="29"/>
      <sheetName val="29S"/>
      <sheetName val="CPF Balance Sheet"/>
      <sheetName val="CPF Operating"/>
      <sheetName val="Capital Project Funds"/>
      <sheetName val="CH 90 AR"/>
      <sheetName val="CH 90 Projects"/>
      <sheetName val="January CH 90"/>
      <sheetName val="MWRA "/>
      <sheetName val="Angier Project"/>
      <sheetName val="Zervas Project"/>
      <sheetName val="ISF Balance Sheet"/>
      <sheetName val="ISF Operating Stmt"/>
      <sheetName val="41 Balance Sheet"/>
      <sheetName val="41B"/>
      <sheetName val="41C"/>
      <sheetName val="IBNR AND WEEKLY CLAIMS"/>
      <sheetName val="ACA TRI"/>
      <sheetName val="ACA PCORI"/>
      <sheetName val="state assessments"/>
      <sheetName val="Pooled Cash"/>
      <sheetName val="42 Balance Sheet"/>
      <sheetName val="42A"/>
      <sheetName val="42B"/>
      <sheetName val="Sheet5"/>
      <sheetName val="2017 Payroll"/>
      <sheetName val="T&amp;A Balance Sheet"/>
      <sheetName val="T&amp;A Operating Stmt"/>
      <sheetName val="Agency Fund"/>
      <sheetName val="Retiree Health"/>
      <sheetName val="CH Square"/>
      <sheetName val="SAF's"/>
      <sheetName val="Therrien"/>
      <sheetName val="NAR Scholarship"/>
      <sheetName val="NAR Memorial"/>
      <sheetName val="MWPAT"/>
      <sheetName val="LTDAG"/>
      <sheetName val="Authorized &amp; Unissued"/>
      <sheetName val="Bond Sale Planning"/>
      <sheetName val="MWRA Sewer"/>
      <sheetName val="Sheet2"/>
      <sheetName val="Sheet3"/>
      <sheetName val="Snow"/>
      <sheetName val="Sheet4"/>
      <sheetName val="Planning Consulting"/>
      <sheetName val="Energy"/>
      <sheetName val="MSBA Debt Service"/>
      <sheetName val="Police Overtime"/>
      <sheetName val="6302016 Fund Balanc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N2">
            <v>21688</v>
          </cell>
        </row>
      </sheetData>
      <sheetData sheetId="11"/>
      <sheetData sheetId="12">
        <row r="2">
          <cell r="I2">
            <v>3200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24">
          <cell r="AX24">
            <v>14844803</v>
          </cell>
        </row>
      </sheetData>
      <sheetData sheetId="21"/>
      <sheetData sheetId="22"/>
      <sheetData sheetId="23">
        <row r="8">
          <cell r="E8">
            <v>880707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D20" t="e">
            <v>#REF!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>
        <row r="127">
          <cell r="T127">
            <v>3966325</v>
          </cell>
        </row>
      </sheetData>
      <sheetData sheetId="40"/>
      <sheetData sheetId="41"/>
      <sheetData sheetId="42"/>
      <sheetData sheetId="43"/>
      <sheetData sheetId="44">
        <row r="50">
          <cell r="S50">
            <v>2072853</v>
          </cell>
        </row>
      </sheetData>
      <sheetData sheetId="45">
        <row r="107">
          <cell r="L107">
            <v>-2178000</v>
          </cell>
        </row>
      </sheetData>
      <sheetData sheetId="46"/>
      <sheetData sheetId="47"/>
      <sheetData sheetId="48"/>
      <sheetData sheetId="49"/>
      <sheetData sheetId="50">
        <row r="47">
          <cell r="N47">
            <v>187844</v>
          </cell>
        </row>
      </sheetData>
      <sheetData sheetId="51">
        <row r="69">
          <cell r="O69">
            <v>458522</v>
          </cell>
        </row>
      </sheetData>
      <sheetData sheetId="52">
        <row r="42">
          <cell r="R42">
            <v>17563</v>
          </cell>
        </row>
      </sheetData>
      <sheetData sheetId="53">
        <row r="38">
          <cell r="N38">
            <v>664929</v>
          </cell>
        </row>
      </sheetData>
      <sheetData sheetId="54"/>
      <sheetData sheetId="55"/>
      <sheetData sheetId="56"/>
      <sheetData sheetId="57"/>
      <sheetData sheetId="58"/>
      <sheetData sheetId="59"/>
      <sheetData sheetId="60">
        <row r="10">
          <cell r="A10" t="str">
            <v xml:space="preserve">City/Town of </v>
          </cell>
        </row>
      </sheetData>
      <sheetData sheetId="61"/>
      <sheetData sheetId="62">
        <row r="40">
          <cell r="N40">
            <v>1676664</v>
          </cell>
        </row>
      </sheetData>
      <sheetData sheetId="63"/>
      <sheetData sheetId="64"/>
      <sheetData sheetId="65"/>
      <sheetData sheetId="66"/>
      <sheetData sheetId="67"/>
      <sheetData sheetId="68">
        <row r="17">
          <cell r="G17">
            <v>0</v>
          </cell>
        </row>
      </sheetData>
      <sheetData sheetId="69"/>
      <sheetData sheetId="70">
        <row r="18">
          <cell r="C18">
            <v>0</v>
          </cell>
        </row>
      </sheetData>
      <sheetData sheetId="71"/>
      <sheetData sheetId="72"/>
      <sheetData sheetId="73">
        <row r="99">
          <cell r="N99">
            <v>530398</v>
          </cell>
        </row>
      </sheetData>
      <sheetData sheetId="74">
        <row r="53">
          <cell r="N53">
            <v>428039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5">
          <cell r="K5">
            <v>20100734</v>
          </cell>
        </row>
      </sheetData>
      <sheetData sheetId="85">
        <row r="5">
          <cell r="K5">
            <v>1028342</v>
          </cell>
        </row>
      </sheetData>
      <sheetData sheetId="86"/>
      <sheetData sheetId="87">
        <row r="8">
          <cell r="C8">
            <v>8471184</v>
          </cell>
        </row>
      </sheetData>
      <sheetData sheetId="88">
        <row r="8">
          <cell r="C8">
            <v>3757502</v>
          </cell>
        </row>
      </sheetData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>
        <row r="5">
          <cell r="BC5">
            <v>158325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4">
          <cell r="T14">
            <v>30533407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fficials"/>
      <sheetName val="MD&amp;A tables"/>
      <sheetName val="Table of Contents"/>
      <sheetName val="DOR EOY Checklist"/>
      <sheetName val="Deferred Revenue Proof"/>
      <sheetName val="Staffing Trends"/>
      <sheetName val="Combined Balance Sheet"/>
      <sheetName val="Combined Operating Stmt"/>
      <sheetName val="Interfund Transfers"/>
      <sheetName val="Warrants Payable"/>
      <sheetName val="Revenue Accruals"/>
      <sheetName val="Available Funds"/>
      <sheetName val="Free Cash"/>
      <sheetName val="Budget Reserve"/>
      <sheetName val="Overlay Surplus"/>
      <sheetName val="Appropriaton Control"/>
      <sheetName val="Overlay"/>
      <sheetName val="Senior Work Program"/>
      <sheetName val="01 Balance Sheet"/>
      <sheetName val="01 Operating"/>
      <sheetName val="Operating Detail Analysis"/>
      <sheetName val="01-3599"/>
      <sheetName val="01 Legal Level of Control"/>
      <sheetName val="01C Legal Level of Control"/>
      <sheetName val="01 Revenue"/>
      <sheetName val="Property Taxes"/>
      <sheetName val="Cherry Sheet Aid"/>
      <sheetName val="Recap Sheet"/>
      <sheetName val="Local Option Taxes"/>
      <sheetName val="Veteran Benefits"/>
      <sheetName val="Tailings"/>
      <sheetName val="SRF Balance Sheet"/>
      <sheetName val="SRF Income Stmt"/>
      <sheetName val="13"/>
      <sheetName val="13B201"/>
      <sheetName val="Parks Revolving"/>
      <sheetName val="Newtonville Area Council"/>
      <sheetName val="13S"/>
      <sheetName val="Fund 14"/>
      <sheetName val="SFFA"/>
      <sheetName val="Fund 15"/>
      <sheetName val="18"/>
      <sheetName val=" 19"/>
      <sheetName val="18S"/>
      <sheetName val="19S"/>
      <sheetName val="21 Balance Sheet"/>
      <sheetName val="21 Operating"/>
      <sheetName val="21 Legal Level of Control"/>
      <sheetName val="CP-1 "/>
      <sheetName val="22A"/>
      <sheetName val="Fund 23"/>
      <sheetName val="23L"/>
      <sheetName val="Fund 26 Balance Sheet"/>
      <sheetName val="Fund 26 Operating Stmt"/>
      <sheetName val="26 Legal level of Control"/>
      <sheetName val="Fund 27 Balance Sheet"/>
      <sheetName val="Fund 27 Operating"/>
      <sheetName val="27 Legal level of Control"/>
      <sheetName val="Fund 28 Balance Sheet"/>
      <sheetName val="Fund 28 Operating"/>
      <sheetName val="28 Legal Level of Control"/>
      <sheetName val="29"/>
      <sheetName val="29S"/>
      <sheetName val="CPF Balance Sheets"/>
      <sheetName val="CPF Operating"/>
      <sheetName val="Capital Project Funds"/>
      <sheetName val="CH 90 Receivables"/>
      <sheetName val="CH 90 Project Detail"/>
      <sheetName val="Angier"/>
      <sheetName val="Angier plus do not use"/>
      <sheetName val="Zervas"/>
      <sheetName val="Cabot"/>
      <sheetName val="ISF Balance Sheet"/>
      <sheetName val="ISF Operating Stmt"/>
      <sheetName val="41 Balance Sheet"/>
      <sheetName val="combine 41B and C"/>
      <sheetName val="41B"/>
      <sheetName val="41C"/>
      <sheetName val="41 Claims and IBNR"/>
      <sheetName val="ACA-TRI"/>
      <sheetName val="ACA-PCORI"/>
      <sheetName val="42 Balance Sheet"/>
      <sheetName val="42A"/>
      <sheetName val="42B"/>
      <sheetName val="2017 Payroll"/>
      <sheetName val="T&amp;A Balance Sheet"/>
      <sheetName val="T&amp;A Operating Stmt"/>
      <sheetName val="Agency Fund"/>
      <sheetName val="Retiree Health"/>
      <sheetName val="CH Square"/>
      <sheetName val="SAF's "/>
      <sheetName val="Therrien"/>
      <sheetName val="NAR Scholarship"/>
      <sheetName val="NAR Memorial"/>
      <sheetName val="MWRA Sewer"/>
      <sheetName val="MWRA Sewer from 5.31.17"/>
      <sheetName val="MWPAT"/>
      <sheetName val="AUTH and UNISSUED"/>
      <sheetName val="LTDAG"/>
      <sheetName val="Sheet3"/>
      <sheetName val="6302016 Fund Balances"/>
      <sheetName val="Free cash est 10.30.17 "/>
      <sheetName val="Tax recap Misc Rev"/>
      <sheetName val="Sheet1"/>
    </sheetNames>
    <sheetDataSet>
      <sheetData sheetId="0"/>
      <sheetData sheetId="1"/>
      <sheetData sheetId="2"/>
      <sheetData sheetId="3">
        <row r="58">
          <cell r="I58">
            <v>-626355.93999999994</v>
          </cell>
        </row>
      </sheetData>
      <sheetData sheetId="4">
        <row r="86">
          <cell r="AN86">
            <v>7688</v>
          </cell>
        </row>
      </sheetData>
      <sheetData sheetId="5"/>
      <sheetData sheetId="6"/>
      <sheetData sheetId="7"/>
      <sheetData sheetId="8"/>
      <sheetData sheetId="9">
        <row r="2">
          <cell r="B2">
            <v>4853317</v>
          </cell>
        </row>
      </sheetData>
      <sheetData sheetId="10">
        <row r="2">
          <cell r="D2">
            <v>2222041</v>
          </cell>
        </row>
      </sheetData>
      <sheetData sheetId="11">
        <row r="3">
          <cell r="F3">
            <v>12738425</v>
          </cell>
        </row>
      </sheetData>
      <sheetData sheetId="12">
        <row r="2">
          <cell r="E2">
            <v>12738425</v>
          </cell>
        </row>
      </sheetData>
      <sheetData sheetId="13"/>
      <sheetData sheetId="14">
        <row r="20">
          <cell r="E20">
            <v>2776613</v>
          </cell>
        </row>
      </sheetData>
      <sheetData sheetId="15">
        <row r="142">
          <cell r="G142">
            <v>0</v>
          </cell>
        </row>
      </sheetData>
      <sheetData sheetId="16">
        <row r="25">
          <cell r="C25">
            <v>13785123</v>
          </cell>
        </row>
      </sheetData>
      <sheetData sheetId="17"/>
      <sheetData sheetId="18">
        <row r="8">
          <cell r="E8">
            <v>880707</v>
          </cell>
        </row>
      </sheetData>
      <sheetData sheetId="19">
        <row r="6">
          <cell r="G6">
            <v>316183756</v>
          </cell>
        </row>
      </sheetData>
      <sheetData sheetId="20"/>
      <sheetData sheetId="21">
        <row r="19">
          <cell r="D19">
            <v>27207036</v>
          </cell>
        </row>
      </sheetData>
      <sheetData sheetId="22">
        <row r="9">
          <cell r="N9">
            <v>1749741</v>
          </cell>
        </row>
      </sheetData>
      <sheetData sheetId="23">
        <row r="219">
          <cell r="M219">
            <v>92110</v>
          </cell>
        </row>
      </sheetData>
      <sheetData sheetId="24">
        <row r="14">
          <cell r="I14">
            <v>13756305</v>
          </cell>
        </row>
      </sheetData>
      <sheetData sheetId="25"/>
      <sheetData sheetId="26"/>
      <sheetData sheetId="27"/>
      <sheetData sheetId="28"/>
      <sheetData sheetId="29"/>
      <sheetData sheetId="30">
        <row r="199">
          <cell r="BI199">
            <v>898648</v>
          </cell>
        </row>
      </sheetData>
      <sheetData sheetId="31">
        <row r="9">
          <cell r="O9">
            <v>495103</v>
          </cell>
        </row>
      </sheetData>
      <sheetData sheetId="32">
        <row r="45">
          <cell r="K45">
            <v>1658384</v>
          </cell>
        </row>
      </sheetData>
      <sheetData sheetId="33">
        <row r="24">
          <cell r="T24">
            <v>-626355.93999999994</v>
          </cell>
        </row>
      </sheetData>
      <sheetData sheetId="34"/>
      <sheetData sheetId="35"/>
      <sheetData sheetId="36"/>
      <sheetData sheetId="37">
        <row r="43">
          <cell r="O43">
            <v>0</v>
          </cell>
        </row>
      </sheetData>
      <sheetData sheetId="38">
        <row r="110">
          <cell r="E110">
            <v>4192446</v>
          </cell>
        </row>
      </sheetData>
      <sheetData sheetId="39"/>
      <sheetData sheetId="40"/>
      <sheetData sheetId="41">
        <row r="4">
          <cell r="L4">
            <v>193907</v>
          </cell>
        </row>
      </sheetData>
      <sheetData sheetId="42">
        <row r="68">
          <cell r="G68">
            <v>458521</v>
          </cell>
        </row>
      </sheetData>
      <sheetData sheetId="43">
        <row r="4">
          <cell r="L4">
            <v>3086978</v>
          </cell>
        </row>
      </sheetData>
      <sheetData sheetId="44">
        <row r="38">
          <cell r="D38">
            <v>664929</v>
          </cell>
        </row>
      </sheetData>
      <sheetData sheetId="45">
        <row r="4">
          <cell r="C4">
            <v>15562774</v>
          </cell>
        </row>
      </sheetData>
      <sheetData sheetId="46">
        <row r="7">
          <cell r="G7">
            <v>3074194</v>
          </cell>
        </row>
      </sheetData>
      <sheetData sheetId="47">
        <row r="139">
          <cell r="O139">
            <v>1823311</v>
          </cell>
        </row>
      </sheetData>
      <sheetData sheetId="48"/>
      <sheetData sheetId="49"/>
      <sheetData sheetId="50">
        <row r="40">
          <cell r="F40">
            <v>1676664</v>
          </cell>
        </row>
      </sheetData>
      <sheetData sheetId="51"/>
      <sheetData sheetId="52">
        <row r="4">
          <cell r="C4">
            <v>1309808</v>
          </cell>
        </row>
      </sheetData>
      <sheetData sheetId="53">
        <row r="7">
          <cell r="G7">
            <v>2677882</v>
          </cell>
        </row>
      </sheetData>
      <sheetData sheetId="54"/>
      <sheetData sheetId="55">
        <row r="4">
          <cell r="C4">
            <v>18067268</v>
          </cell>
        </row>
      </sheetData>
      <sheetData sheetId="56">
        <row r="6">
          <cell r="G6">
            <v>32709990</v>
          </cell>
        </row>
      </sheetData>
      <sheetData sheetId="57"/>
      <sheetData sheetId="58">
        <row r="5">
          <cell r="C5">
            <v>10895302</v>
          </cell>
        </row>
      </sheetData>
      <sheetData sheetId="59">
        <row r="6">
          <cell r="G6">
            <v>26370484</v>
          </cell>
        </row>
      </sheetData>
      <sheetData sheetId="60">
        <row r="7">
          <cell r="S7">
            <v>-24660</v>
          </cell>
        </row>
      </sheetData>
      <sheetData sheetId="61">
        <row r="100">
          <cell r="D100">
            <v>530398</v>
          </cell>
        </row>
      </sheetData>
      <sheetData sheetId="62">
        <row r="53">
          <cell r="D53">
            <v>428039</v>
          </cell>
        </row>
      </sheetData>
      <sheetData sheetId="63">
        <row r="7">
          <cell r="M7">
            <v>4000</v>
          </cell>
        </row>
      </sheetData>
      <sheetData sheetId="64">
        <row r="51">
          <cell r="AI51">
            <v>2196736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>
        <row r="7">
          <cell r="E7">
            <v>15527</v>
          </cell>
        </row>
      </sheetData>
      <sheetData sheetId="73"/>
      <sheetData sheetId="74">
        <row r="6">
          <cell r="C6">
            <v>0</v>
          </cell>
        </row>
      </sheetData>
      <sheetData sheetId="75"/>
      <sheetData sheetId="76">
        <row r="17">
          <cell r="C17">
            <v>37942456</v>
          </cell>
        </row>
      </sheetData>
      <sheetData sheetId="77">
        <row r="17">
          <cell r="C17">
            <v>16752664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>
        <row r="9">
          <cell r="C9">
            <v>1317</v>
          </cell>
        </row>
      </sheetData>
      <sheetData sheetId="86">
        <row r="19">
          <cell r="BC19">
            <v>127207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245">
          <cell r="O245">
            <v>316404661</v>
          </cell>
        </row>
      </sheetData>
      <sheetData sheetId="99"/>
      <sheetData sheetId="100"/>
      <sheetData sheetId="101"/>
      <sheetData sheetId="102"/>
      <sheetData sheetId="10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vailable Funds"/>
      <sheetName val="Staffing Trends"/>
      <sheetName val="Edits"/>
      <sheetName val="Overlays"/>
      <sheetName val="Sr Work Program"/>
      <sheetName val="Appropriation Control"/>
      <sheetName val="Free Cash"/>
      <sheetName val="Budget Reserve"/>
      <sheetName val="Recap Sheet Proof"/>
      <sheetName val="6302015 Warrants Payable"/>
      <sheetName val="PR Warrant WE 6202015"/>
      <sheetName val="6302015 Revenue Accruals"/>
      <sheetName val="01 Balance Sheet"/>
      <sheetName val="01 Operating"/>
      <sheetName val=" 01 Revenue"/>
      <sheetName val="0228 revenue"/>
      <sheetName val="Property Tax Collections"/>
      <sheetName val="Local Option Taxes"/>
      <sheetName val="01 Legal Level"/>
      <sheetName val="01C"/>
      <sheetName val="State Aid Budget Revision"/>
      <sheetName val="State Assmt Budget Revision"/>
      <sheetName val="State Assessments"/>
      <sheetName val="013115 Assessments"/>
      <sheetName val="Cherry Sheet Analysis"/>
      <sheetName val="Veteran Benefits"/>
      <sheetName val="01-3599"/>
      <sheetName val="Tailings"/>
      <sheetName val="01-255AA33"/>
      <sheetName val="01-255AA32"/>
      <sheetName val="SRF Balance "/>
      <sheetName val="SRF Operating Stmt"/>
      <sheetName val="SFFA"/>
      <sheetName val="Fund 13"/>
      <sheetName val="Police Details"/>
      <sheetName val="Parks Revolving"/>
      <sheetName val="Fund 13S"/>
      <sheetName val="Fund 14"/>
      <sheetName val="Fund 15"/>
      <sheetName val="Fund 18"/>
      <sheetName val="Fund 18S"/>
      <sheetName val="Fund 19"/>
      <sheetName val="Fund 19S"/>
      <sheetName val="21 Comparative Balance Sheet"/>
      <sheetName val="21-Operating"/>
      <sheetName val="21 pending docket items"/>
      <sheetName val="Fund 21 Legal Level"/>
      <sheetName val="Fund 23"/>
      <sheetName val="Utility Revenue"/>
      <sheetName val="Fund 26 Comparative Bal Sheet"/>
      <sheetName val="Fund 26 Comparative Oper Stmt"/>
      <sheetName val="Fund 26 Legal Level"/>
      <sheetName val="Fund 27 Comparative Bal Sheet"/>
      <sheetName val="Fund 27 Comparative Operating"/>
      <sheetName val="Fund 27 Legal Level"/>
      <sheetName val="Fund 28 Balance Sheet"/>
      <sheetName val="Fund 28 Operating Stmt"/>
      <sheetName val="Fund 28 Legal Level"/>
      <sheetName val="Fund 29"/>
      <sheetName val="Fund 29S"/>
      <sheetName val="CPF Balance Sheet"/>
      <sheetName val="CPF Operating Stmt"/>
      <sheetName val="Capital Project Funds"/>
      <sheetName val="CH 90 AR"/>
      <sheetName val="CH 90 Project Reconcilation"/>
      <sheetName val="Mass Works"/>
      <sheetName val="Day"/>
      <sheetName val="Carr"/>
      <sheetName val="Angier"/>
      <sheetName val="Zervas"/>
      <sheetName val="Beacon St Taxes &amp; Water"/>
      <sheetName val="ISF Balance Sheet"/>
      <sheetName val="ISF Operating Stmt"/>
      <sheetName val="41 Balance Sheet"/>
      <sheetName val="41B"/>
      <sheetName val="41C"/>
      <sheetName val="Sheet1"/>
      <sheetName val="Weekly claims"/>
      <sheetName val="Retiree Health"/>
      <sheetName val="CY 2014 TRI Fee Calculation"/>
      <sheetName val="PCORI"/>
      <sheetName val="CY 2015Transitional Reinsurance"/>
      <sheetName val="42 Balance Sheet"/>
      <sheetName val="42A"/>
      <sheetName val="42B"/>
      <sheetName val="T&amp;A Balance Sheet"/>
      <sheetName val="T&amp;A Operating Stmt"/>
      <sheetName val="SAF's"/>
      <sheetName val="JBW"/>
      <sheetName val="Therrien"/>
      <sheetName val="NAR Scholarship"/>
      <sheetName val="NAR Memorial"/>
      <sheetName val="3312015 49-2020"/>
      <sheetName val="LTDAG"/>
      <sheetName val="Bonds Auth &amp; Unissued"/>
      <sheetName val="Advance Refunding JE"/>
      <sheetName val="Advance Funding City Conttb"/>
      <sheetName val="MWPAT"/>
      <sheetName val="Solar PV sites"/>
      <sheetName val="Environmental Liabilities"/>
      <sheetName val="Pooled Inv Income"/>
      <sheetName val="Fund 15 Inv Income"/>
      <sheetName val="Fund 16 Inv Income"/>
      <sheetName val="School Revolving Retirement"/>
      <sheetName val="Stormwatwer Salary supplemental"/>
      <sheetName val="Bond Sale  Series A"/>
      <sheetName val="01022015 tax taking"/>
      <sheetName val="01292015 tax taking"/>
      <sheetName val="03192015 tax takings"/>
      <sheetName val="04232015 tax taking"/>
    </sheetNames>
    <sheetDataSet>
      <sheetData sheetId="0">
        <row r="3">
          <cell r="D3">
            <v>6720809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ropriation Proof"/>
      <sheetName val="June Appropriation Proof"/>
      <sheetName val="May Appropriation Proof"/>
      <sheetName val="Tax Levy 2012 Proof"/>
      <sheetName val="Reserves"/>
      <sheetName val="Free Cash"/>
      <sheetName val="Snow"/>
      <sheetName val="Overtime"/>
      <sheetName val="Investment Income Allocation"/>
      <sheetName val="Trust Fund FMV"/>
      <sheetName val="Deferred Revenue Proof"/>
      <sheetName val="01 Balance Sheet"/>
      <sheetName val="01 Operating"/>
      <sheetName val="April 01 Legal Level"/>
      <sheetName val="May 01C Legal Level"/>
      <sheetName val="May 01 Legal Level"/>
      <sheetName val="01C Legal Level"/>
      <sheetName val="June 01 Legal Level"/>
      <sheetName val="June 01 01C Legal Level"/>
      <sheetName val="Revaluation Budget"/>
      <sheetName val="01 Revenue"/>
      <sheetName val="May Revenue"/>
      <sheetName val="Tax Collections"/>
      <sheetName val="June Revenue"/>
      <sheetName val="Hotel Tax"/>
      <sheetName val="Meals Tax"/>
      <sheetName val="09232011 2009 tax taking"/>
      <sheetName val="09232011 Subsequent "/>
      <sheetName val="11292011 Void Tax Titles"/>
      <sheetName val="12222011 tax taking"/>
      <sheetName val="01042012 tax taking"/>
      <sheetName val="04022012 tt voids"/>
      <sheetName val="04022012 utility lien voids"/>
      <sheetName val="04122012 tax taking"/>
      <sheetName val="05102012 subsequent taking"/>
      <sheetName val="06082012 subsequent taking"/>
      <sheetName val="Pymt Redistribution Batch"/>
      <sheetName val="Overlay Activity"/>
      <sheetName val="Sr Tax Work Off"/>
      <sheetName val="Sheet3"/>
      <sheetName val="01-3599"/>
      <sheetName val="Veteran Benefits"/>
      <sheetName val="Q#3 State Charges"/>
      <sheetName val="State Aid Off-Sets"/>
      <sheetName val="SRF BS"/>
      <sheetName val="SRF IS"/>
      <sheetName val="SRFBS 0203"/>
      <sheetName val="SRFOS 0203"/>
      <sheetName val="18@0203"/>
      <sheetName val="19@0203"/>
      <sheetName val="Fees &amp; User Charges"/>
      <sheetName val="State &amp; Federal Revenue"/>
      <sheetName val="SFFA"/>
      <sheetName val="Parks &amp; Rec Dept Revolving"/>
      <sheetName val="Police Details"/>
      <sheetName val="Fund 13 @ 03312012"/>
      <sheetName val="Fund 13 Detail @ 03312012"/>
      <sheetName val="Fund 13S @ 05312012"/>
      <sheetName val="Fund 13S @ 02292012"/>
      <sheetName val="Fund 14"/>
      <sheetName val="PMR"/>
      <sheetName val="Fund 15 @ 08312011"/>
      <sheetName val="Fund 15 @ 09302011"/>
      <sheetName val="Fund 15 @ 10312011"/>
      <sheetName val="Fund 15 @ 11302011"/>
      <sheetName val="Fund 15 @ 12312011"/>
      <sheetName val="Fund 15 @ 01312012"/>
      <sheetName val="Fund 15 @ 02292012"/>
      <sheetName val="Fund 16 @ 8312011"/>
      <sheetName val="Fund 16 @ 9302011"/>
      <sheetName val="Fund 16@ 10312011"/>
      <sheetName val="Fund 16 @ 11302011"/>
      <sheetName val="Fund 16 @ 12312011"/>
      <sheetName val="Fund 16 @ 01312012"/>
      <sheetName val="Fund 16 @ 02292012"/>
      <sheetName val="Fund 17 @ 07312011"/>
      <sheetName val="Fund 17 @ 08312011"/>
      <sheetName val="Fund 17 @ 09302011"/>
      <sheetName val="Fund 17 @ 10312011"/>
      <sheetName val="Fund 17 @ 11302011"/>
      <sheetName val="Fund 17 @ 12312011"/>
      <sheetName val="Fund 18"/>
      <sheetName val="Fund 18S"/>
      <sheetName val="18AR @ 03312012"/>
      <sheetName val="18AR @ 02292012"/>
      <sheetName val="18ARC"/>
      <sheetName val="18ARG"/>
      <sheetName val="18 @ 01312012"/>
      <sheetName val="18 @ 02292012"/>
      <sheetName val="18S @ 01312012"/>
      <sheetName val="18S @ 02292012"/>
      <sheetName val="19 @ 03312012"/>
      <sheetName val="19 @ 02292012"/>
      <sheetName val="Fund 19S @ 01312012"/>
      <sheetName val="Fund 19S @ 02292012"/>
      <sheetName val="21 Balance Sheet"/>
      <sheetName val="21 Operating Summary"/>
      <sheetName val="21 Legal Level"/>
      <sheetName val="Fund 23"/>
      <sheetName val="Sheet4"/>
      <sheetName val="0730 Payment Plans"/>
      <sheetName val="0831 Payment Plans"/>
      <sheetName val="0930 Payment Plans"/>
      <sheetName val="1031 Payment Plans"/>
      <sheetName val="1130 Payment Plans"/>
      <sheetName val="1230 Payment Plans"/>
      <sheetName val="0131 Payment Plans"/>
      <sheetName val="0229 Payment PLans"/>
      <sheetName val="0331 Payment Plans"/>
      <sheetName val="Utility Revenue"/>
      <sheetName val="26 Balance Sheet"/>
      <sheetName val="26 Operating"/>
      <sheetName val="26 Legal Level"/>
      <sheetName val="27 Balance Sheet"/>
      <sheetName val="27 Operating"/>
      <sheetName val="27 Legal Level"/>
      <sheetName val="Highway crew in Sewer"/>
      <sheetName val="28 Balance Sheet"/>
      <sheetName val="28 Operating"/>
      <sheetName val="28 Legal Level"/>
      <sheetName val="Fund 29"/>
      <sheetName val="Fund 29S"/>
      <sheetName val="CPF Balance Sheet"/>
      <sheetName val="CPF Income Stmt"/>
      <sheetName val="CPF Budget"/>
      <sheetName val=" June CPF Budget"/>
      <sheetName val="CH 90 AR"/>
      <sheetName val="CH 90 Projects"/>
      <sheetName val="CH 90 billings"/>
      <sheetName val="Heller &amp; Smith"/>
      <sheetName val="ISF Balance Sheet"/>
      <sheetName val="ISF Operating Stmt"/>
      <sheetName val="41 Balance Sheet"/>
      <sheetName val="41B"/>
      <sheetName val="41B Claims"/>
      <sheetName val="41C"/>
      <sheetName val="41C Claims"/>
      <sheetName val="42 Balance Sheet"/>
      <sheetName val="42A"/>
      <sheetName val="2012 42 Forecast"/>
      <sheetName val="42B"/>
      <sheetName val="T&amp;A Balance Sheet"/>
      <sheetName val="T&amp;A Operating Stmt"/>
      <sheetName val="Student Activity Funds"/>
      <sheetName val="49R-5713"/>
      <sheetName val="49-2181893"/>
      <sheetName val="JBW"/>
      <sheetName val="Therrien"/>
      <sheetName val="NAR-Memorial"/>
      <sheetName val="NAR-Schl"/>
      <sheetName val="LTDAG"/>
      <sheetName val="Authorized &amp; Unissued"/>
      <sheetName val="June Authorized &amp; Unissued"/>
      <sheetName val="MWPAT Subsidies"/>
      <sheetName val="Sheet1"/>
      <sheetName val="RTMT COLA"/>
      <sheetName val="Sheet2"/>
    </sheetNames>
    <sheetDataSet>
      <sheetData sheetId="0"/>
      <sheetData sheetId="1"/>
      <sheetData sheetId="2"/>
      <sheetData sheetId="3"/>
      <sheetData sheetId="4">
        <row r="4">
          <cell r="B4">
            <v>6793864</v>
          </cell>
        </row>
      </sheetData>
      <sheetData sheetId="5">
        <row r="33">
          <cell r="E33">
            <v>-6679864</v>
          </cell>
        </row>
      </sheetData>
      <sheetData sheetId="6"/>
      <sheetData sheetId="7"/>
      <sheetData sheetId="8"/>
      <sheetData sheetId="9"/>
      <sheetData sheetId="10"/>
      <sheetData sheetId="11">
        <row r="61">
          <cell r="C61">
            <v>43903045</v>
          </cell>
        </row>
      </sheetData>
      <sheetData sheetId="12"/>
      <sheetData sheetId="13">
        <row r="197">
          <cell r="G197">
            <v>38830</v>
          </cell>
        </row>
      </sheetData>
      <sheetData sheetId="14"/>
      <sheetData sheetId="15">
        <row r="225">
          <cell r="N225">
            <v>255592655</v>
          </cell>
        </row>
      </sheetData>
      <sheetData sheetId="16">
        <row r="175">
          <cell r="I175">
            <v>4079140</v>
          </cell>
        </row>
      </sheetData>
      <sheetData sheetId="17"/>
      <sheetData sheetId="18"/>
      <sheetData sheetId="19"/>
      <sheetData sheetId="20"/>
      <sheetData sheetId="21">
        <row r="105">
          <cell r="I105">
            <v>293074713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70">
          <cell r="E70">
            <v>163673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39">
          <cell r="G39">
            <v>8577765</v>
          </cell>
        </row>
      </sheetData>
      <sheetData sheetId="97">
        <row r="6">
          <cell r="I6">
            <v>157059</v>
          </cell>
        </row>
      </sheetData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4">
          <cell r="C4">
            <v>725000</v>
          </cell>
        </row>
      </sheetData>
      <sheetData sheetId="110"/>
      <sheetData sheetId="111"/>
      <sheetData sheetId="112">
        <row r="10">
          <cell r="C10">
            <v>164041</v>
          </cell>
        </row>
      </sheetData>
      <sheetData sheetId="113"/>
      <sheetData sheetId="114"/>
      <sheetData sheetId="115">
        <row r="15">
          <cell r="C15">
            <v>0</v>
          </cell>
        </row>
      </sheetData>
      <sheetData sheetId="116"/>
      <sheetData sheetId="117"/>
      <sheetData sheetId="118"/>
      <sheetData sheetId="119">
        <row r="28">
          <cell r="C28">
            <v>592930</v>
          </cell>
        </row>
      </sheetData>
      <sheetData sheetId="120"/>
      <sheetData sheetId="121"/>
      <sheetData sheetId="122">
        <row r="27">
          <cell r="G27">
            <v>750000</v>
          </cell>
        </row>
      </sheetData>
      <sheetData sheetId="123">
        <row r="37">
          <cell r="G37">
            <v>750000</v>
          </cell>
        </row>
      </sheetData>
      <sheetData sheetId="124">
        <row r="37">
          <cell r="H37">
            <v>750000</v>
          </cell>
        </row>
      </sheetData>
      <sheetData sheetId="125"/>
      <sheetData sheetId="126">
        <row r="490">
          <cell r="C490">
            <v>2512.75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>
        <row r="24">
          <cell r="E24">
            <v>5771511</v>
          </cell>
        </row>
      </sheetData>
      <sheetData sheetId="134"/>
      <sheetData sheetId="135">
        <row r="25">
          <cell r="E25">
            <v>2770617</v>
          </cell>
        </row>
      </sheetData>
      <sheetData sheetId="136"/>
      <sheetData sheetId="137"/>
      <sheetData sheetId="138"/>
      <sheetData sheetId="139"/>
      <sheetData sheetId="140"/>
      <sheetData sheetId="141">
        <row r="22">
          <cell r="BC22">
            <v>572456</v>
          </cell>
        </row>
      </sheetData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134">
          <cell r="T134">
            <v>190375433</v>
          </cell>
        </row>
      </sheetData>
      <sheetData sheetId="151">
        <row r="11">
          <cell r="M11">
            <v>-1360200</v>
          </cell>
        </row>
      </sheetData>
      <sheetData sheetId="152"/>
      <sheetData sheetId="153"/>
      <sheetData sheetId="154"/>
      <sheetData sheetId="155"/>
      <sheetData sheetId="1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lsgateway.dor.state.ma.us/gateway/DLSPublic/CertificationFreeCashPublicReport/CertificationFreeCashPublic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F471-302F-4F59-A415-9B6BD6575C24}">
  <dimension ref="A1:H27"/>
  <sheetViews>
    <sheetView tabSelected="1" workbookViewId="0">
      <selection activeCell="E17" sqref="E17"/>
    </sheetView>
  </sheetViews>
  <sheetFormatPr defaultRowHeight="15" x14ac:dyDescent="0.25"/>
  <cols>
    <col min="1" max="1" width="17.28515625" customWidth="1"/>
    <col min="2" max="2" width="9.28515625" customWidth="1"/>
    <col min="3" max="7" width="29.5703125" customWidth="1"/>
  </cols>
  <sheetData>
    <row r="1" spans="1:8" ht="15" customHeight="1" x14ac:dyDescent="0.25"/>
    <row r="2" spans="1:8" ht="15" customHeight="1" x14ac:dyDescent="0.25">
      <c r="A2" s="5" t="s">
        <v>3</v>
      </c>
      <c r="B2" s="4" t="s">
        <v>4</v>
      </c>
      <c r="C2" s="4" t="s">
        <v>0</v>
      </c>
      <c r="D2" s="4" t="s">
        <v>256</v>
      </c>
      <c r="E2" s="4" t="s">
        <v>255</v>
      </c>
      <c r="F2" s="4" t="s">
        <v>1</v>
      </c>
      <c r="G2" s="4" t="s">
        <v>2</v>
      </c>
    </row>
    <row r="3" spans="1:8" ht="15" customHeight="1" x14ac:dyDescent="0.25">
      <c r="A3" s="1">
        <v>45108</v>
      </c>
      <c r="B3" s="6" t="s">
        <v>194</v>
      </c>
      <c r="C3" s="61">
        <v>27912423</v>
      </c>
      <c r="D3" s="61">
        <v>479995878</v>
      </c>
      <c r="E3" s="65">
        <f>C3/D3</f>
        <v>5.8151380624981118E-2</v>
      </c>
    </row>
    <row r="4" spans="1:8" ht="15" customHeight="1" x14ac:dyDescent="0.25">
      <c r="A4" s="1">
        <v>44743</v>
      </c>
      <c r="B4" s="6" t="s">
        <v>193</v>
      </c>
      <c r="C4" s="3">
        <v>28860460</v>
      </c>
      <c r="D4" s="3">
        <v>462669539</v>
      </c>
      <c r="E4" s="65">
        <f t="shared" ref="E4:E19" si="0">C4/D4</f>
        <v>6.2378128593419242E-2</v>
      </c>
      <c r="F4" s="60">
        <v>1500000</v>
      </c>
      <c r="G4" s="3">
        <v>5393114.6900000013</v>
      </c>
    </row>
    <row r="5" spans="1:8" x14ac:dyDescent="0.25">
      <c r="A5" s="1">
        <v>44378</v>
      </c>
      <c r="B5" s="6" t="s">
        <v>5</v>
      </c>
      <c r="C5" s="3">
        <v>12931618</v>
      </c>
      <c r="D5" s="3">
        <v>439539447</v>
      </c>
      <c r="E5" s="65">
        <f t="shared" si="0"/>
        <v>2.9420836032493802E-2</v>
      </c>
      <c r="F5" s="60">
        <v>1500000</v>
      </c>
      <c r="G5" s="3">
        <v>20364</v>
      </c>
    </row>
    <row r="6" spans="1:8" x14ac:dyDescent="0.25">
      <c r="A6" s="1">
        <v>44013</v>
      </c>
      <c r="B6" s="6" t="s">
        <v>6</v>
      </c>
      <c r="C6" s="3">
        <v>7381282</v>
      </c>
      <c r="D6" s="3">
        <v>430284381</v>
      </c>
      <c r="E6" s="65">
        <f t="shared" si="0"/>
        <v>1.715442699278457E-2</v>
      </c>
      <c r="F6" s="3">
        <v>1500000</v>
      </c>
      <c r="G6" s="3">
        <v>1520539</v>
      </c>
    </row>
    <row r="7" spans="1:8" x14ac:dyDescent="0.25">
      <c r="A7" s="1">
        <v>43647</v>
      </c>
      <c r="B7" s="6" t="s">
        <v>7</v>
      </c>
      <c r="C7" s="3">
        <v>11706532</v>
      </c>
      <c r="D7" s="3">
        <v>412513389</v>
      </c>
      <c r="E7" s="65">
        <f t="shared" si="0"/>
        <v>2.8378550399002927E-2</v>
      </c>
      <c r="F7" s="3">
        <v>4000000</v>
      </c>
      <c r="G7" s="3">
        <v>859957</v>
      </c>
    </row>
    <row r="8" spans="1:8" x14ac:dyDescent="0.25">
      <c r="A8" s="1">
        <v>43282</v>
      </c>
      <c r="B8" s="6" t="s">
        <v>8</v>
      </c>
      <c r="C8" s="3">
        <v>11909715</v>
      </c>
      <c r="D8" s="3">
        <v>395313737</v>
      </c>
      <c r="E8" s="65">
        <f t="shared" si="0"/>
        <v>3.0127248019210625E-2</v>
      </c>
      <c r="F8" s="3">
        <v>1800000</v>
      </c>
      <c r="G8" s="3">
        <v>1953950</v>
      </c>
      <c r="H8" t="s">
        <v>22</v>
      </c>
    </row>
    <row r="9" spans="1:8" x14ac:dyDescent="0.25">
      <c r="A9" s="1">
        <v>42917</v>
      </c>
      <c r="B9" s="6" t="s">
        <v>9</v>
      </c>
      <c r="C9" s="3">
        <v>11153092</v>
      </c>
      <c r="D9" s="3">
        <v>378969244</v>
      </c>
      <c r="E9" s="65">
        <f t="shared" si="0"/>
        <v>2.9430071639270021E-2</v>
      </c>
      <c r="F9" s="3">
        <v>1500000</v>
      </c>
      <c r="G9" s="3">
        <v>7067</v>
      </c>
    </row>
    <row r="10" spans="1:8" x14ac:dyDescent="0.25">
      <c r="A10" s="1">
        <v>42552</v>
      </c>
      <c r="B10" s="6" t="s">
        <v>10</v>
      </c>
      <c r="C10" s="3">
        <v>12738425</v>
      </c>
      <c r="D10" s="3">
        <v>361997264</v>
      </c>
      <c r="E10" s="65">
        <f t="shared" si="0"/>
        <v>3.518928529802369E-2</v>
      </c>
      <c r="F10" s="3">
        <v>1500000</v>
      </c>
      <c r="G10" s="3">
        <v>2077425</v>
      </c>
    </row>
    <row r="11" spans="1:8" x14ac:dyDescent="0.25">
      <c r="A11" s="1">
        <v>42186</v>
      </c>
      <c r="B11" s="6" t="s">
        <v>11</v>
      </c>
      <c r="C11" s="3">
        <v>6109028</v>
      </c>
      <c r="D11" s="3">
        <v>345044967</v>
      </c>
      <c r="E11" s="65">
        <f t="shared" si="0"/>
        <v>1.7705019879336481E-2</v>
      </c>
      <c r="F11" s="3">
        <v>1500000</v>
      </c>
      <c r="G11" s="3">
        <v>467999</v>
      </c>
    </row>
    <row r="12" spans="1:8" x14ac:dyDescent="0.25">
      <c r="A12" s="1">
        <v>41821</v>
      </c>
      <c r="B12" s="6" t="s">
        <v>12</v>
      </c>
      <c r="C12" s="3">
        <v>6720809</v>
      </c>
      <c r="D12" s="3">
        <v>331073197</v>
      </c>
      <c r="E12" s="65">
        <f t="shared" si="0"/>
        <v>2.0300069775808519E-2</v>
      </c>
      <c r="F12" s="3">
        <v>1500000</v>
      </c>
      <c r="G12" s="3">
        <v>0</v>
      </c>
    </row>
    <row r="13" spans="1:8" x14ac:dyDescent="0.25">
      <c r="A13" s="1">
        <v>41456</v>
      </c>
      <c r="B13" s="6" t="s">
        <v>13</v>
      </c>
      <c r="C13" s="3">
        <v>6777959</v>
      </c>
      <c r="D13" s="3">
        <v>312979964</v>
      </c>
      <c r="E13" s="65">
        <f t="shared" si="0"/>
        <v>2.1656207360289684E-2</v>
      </c>
      <c r="F13" s="3">
        <v>1500000</v>
      </c>
      <c r="G13" s="3">
        <v>0</v>
      </c>
    </row>
    <row r="14" spans="1:8" x14ac:dyDescent="0.25">
      <c r="A14" s="1">
        <v>41091</v>
      </c>
      <c r="B14" s="6" t="s">
        <v>14</v>
      </c>
      <c r="C14" s="3">
        <v>4939145</v>
      </c>
      <c r="D14" s="3">
        <v>301977711</v>
      </c>
      <c r="E14" s="65">
        <f t="shared" si="0"/>
        <v>1.6355991916237819E-2</v>
      </c>
      <c r="F14" s="3">
        <v>0</v>
      </c>
      <c r="G14" s="3">
        <v>120859</v>
      </c>
    </row>
    <row r="15" spans="1:8" x14ac:dyDescent="0.25">
      <c r="A15" s="1">
        <v>40725</v>
      </c>
      <c r="B15" s="6" t="s">
        <v>15</v>
      </c>
      <c r="C15" s="3">
        <v>6793864</v>
      </c>
      <c r="D15" s="3">
        <v>291677403</v>
      </c>
      <c r="E15" s="65">
        <f t="shared" si="0"/>
        <v>2.3292390600447029E-2</v>
      </c>
      <c r="F15" s="3">
        <v>2000000</v>
      </c>
      <c r="G15" s="3">
        <v>114000</v>
      </c>
    </row>
    <row r="16" spans="1:8" x14ac:dyDescent="0.25">
      <c r="A16" s="1">
        <v>40360</v>
      </c>
      <c r="B16" s="6" t="s">
        <v>16</v>
      </c>
      <c r="C16" s="3">
        <v>8018399</v>
      </c>
      <c r="D16" s="3">
        <v>287097420</v>
      </c>
      <c r="E16" s="65">
        <f t="shared" si="0"/>
        <v>2.7929192118828515E-2</v>
      </c>
      <c r="F16" s="3">
        <v>1500000</v>
      </c>
      <c r="G16" s="3">
        <v>652773</v>
      </c>
    </row>
    <row r="17" spans="1:7" x14ac:dyDescent="0.25">
      <c r="A17" s="1">
        <v>39995</v>
      </c>
      <c r="B17" s="6" t="s">
        <v>17</v>
      </c>
      <c r="C17" s="3">
        <v>6697571</v>
      </c>
      <c r="D17" s="3">
        <v>275085378</v>
      </c>
      <c r="E17" s="65">
        <f t="shared" si="0"/>
        <v>2.4347244657983966E-2</v>
      </c>
      <c r="F17" s="3">
        <v>1900000</v>
      </c>
      <c r="G17" s="3">
        <v>892839</v>
      </c>
    </row>
    <row r="18" spans="1:7" x14ac:dyDescent="0.25">
      <c r="A18" s="1">
        <v>39630</v>
      </c>
      <c r="B18" s="6" t="s">
        <v>18</v>
      </c>
      <c r="C18" s="3">
        <v>10923805</v>
      </c>
      <c r="D18" s="3">
        <v>267845728</v>
      </c>
      <c r="E18" s="65">
        <f t="shared" si="0"/>
        <v>4.0783943360112131E-2</v>
      </c>
      <c r="F18" s="3">
        <v>4711017</v>
      </c>
      <c r="G18" s="3">
        <v>1146102</v>
      </c>
    </row>
    <row r="19" spans="1:7" x14ac:dyDescent="0.25">
      <c r="A19" s="1">
        <v>39264</v>
      </c>
      <c r="B19" s="6" t="s">
        <v>19</v>
      </c>
      <c r="C19" s="3">
        <v>8483609</v>
      </c>
      <c r="D19" s="3">
        <v>255151694</v>
      </c>
      <c r="E19" s="65">
        <f t="shared" si="0"/>
        <v>3.3249275625032694E-2</v>
      </c>
      <c r="F19" s="3">
        <v>2900000</v>
      </c>
      <c r="G19" s="3">
        <v>345827</v>
      </c>
    </row>
    <row r="20" spans="1:7" x14ac:dyDescent="0.25">
      <c r="A20" s="1">
        <v>38899</v>
      </c>
      <c r="B20" s="6" t="s">
        <v>20</v>
      </c>
      <c r="C20" s="3">
        <v>7690495</v>
      </c>
      <c r="D20" s="3"/>
      <c r="E20" s="3"/>
      <c r="F20" s="3">
        <v>3400000</v>
      </c>
      <c r="G20" s="3">
        <v>439840</v>
      </c>
    </row>
    <row r="21" spans="1:7" x14ac:dyDescent="0.25">
      <c r="A21" s="1">
        <v>38534</v>
      </c>
      <c r="B21" s="6" t="s">
        <v>21</v>
      </c>
      <c r="C21" s="3">
        <v>3885027</v>
      </c>
      <c r="D21" s="3"/>
      <c r="E21" s="3"/>
      <c r="F21" s="3">
        <v>1700000</v>
      </c>
      <c r="G21" s="3">
        <v>138816</v>
      </c>
    </row>
    <row r="22" spans="1:7" x14ac:dyDescent="0.25">
      <c r="A22" s="1"/>
      <c r="B22" s="1"/>
      <c r="C22" s="3"/>
      <c r="D22" s="3"/>
      <c r="E22" s="3"/>
      <c r="F22" s="3"/>
      <c r="G22" s="3"/>
    </row>
    <row r="23" spans="1:7" x14ac:dyDescent="0.25">
      <c r="A23" s="1"/>
      <c r="B23" s="1"/>
      <c r="C23" s="3"/>
      <c r="D23" s="3"/>
      <c r="E23" s="3"/>
      <c r="F23" s="3"/>
      <c r="G23" s="3"/>
    </row>
    <row r="26" spans="1:7" x14ac:dyDescent="0.25">
      <c r="A26" t="s">
        <v>215</v>
      </c>
    </row>
    <row r="27" spans="1:7" x14ac:dyDescent="0.25">
      <c r="A27" s="63" t="s">
        <v>216</v>
      </c>
    </row>
  </sheetData>
  <phoneticPr fontId="4" type="noConversion"/>
  <hyperlinks>
    <hyperlink ref="A27" r:id="rId1" xr:uid="{7DC72DC6-3E93-4FCD-B2C2-96E700BB3A4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9349E-AB0D-4BBC-9A8C-32880958535D}">
  <sheetPr>
    <tabColor rgb="FF92D050"/>
    <pageSetUpPr fitToPage="1"/>
  </sheetPr>
  <dimension ref="A1:E53"/>
  <sheetViews>
    <sheetView workbookViewId="0">
      <selection activeCell="A2" sqref="A2"/>
    </sheetView>
  </sheetViews>
  <sheetFormatPr defaultRowHeight="15" x14ac:dyDescent="0.25"/>
  <cols>
    <col min="1" max="1" width="60.28515625" customWidth="1"/>
    <col min="2" max="2" width="3" customWidth="1"/>
    <col min="3" max="3" width="18.28515625" style="7" customWidth="1"/>
    <col min="4" max="4" width="2.28515625" customWidth="1"/>
    <col min="5" max="5" width="19.5703125" customWidth="1"/>
  </cols>
  <sheetData>
    <row r="1" spans="1:5" x14ac:dyDescent="0.25">
      <c r="C1" s="21" t="s">
        <v>27</v>
      </c>
    </row>
    <row r="2" spans="1:5" x14ac:dyDescent="0.25">
      <c r="A2" t="s">
        <v>28</v>
      </c>
      <c r="B2" s="2" t="s">
        <v>27</v>
      </c>
      <c r="C2" s="22"/>
      <c r="D2" t="s">
        <v>29</v>
      </c>
      <c r="E2" s="22">
        <f>'[4]Available Funds'!F3</f>
        <v>6109028</v>
      </c>
    </row>
    <row r="4" spans="1:5" x14ac:dyDescent="0.25">
      <c r="A4" s="15" t="s">
        <v>57</v>
      </c>
    </row>
    <row r="5" spans="1:5" x14ac:dyDescent="0.25">
      <c r="A5" s="23" t="s">
        <v>74</v>
      </c>
      <c r="B5" t="s">
        <v>29</v>
      </c>
      <c r="C5" s="7">
        <v>-59100</v>
      </c>
    </row>
    <row r="6" spans="1:5" x14ac:dyDescent="0.25">
      <c r="A6" s="23" t="s">
        <v>75</v>
      </c>
      <c r="C6" s="7">
        <v>-385000</v>
      </c>
    </row>
    <row r="7" spans="1:5" x14ac:dyDescent="0.25">
      <c r="A7" s="23" t="s">
        <v>76</v>
      </c>
      <c r="C7" s="7">
        <v>-25000</v>
      </c>
    </row>
    <row r="8" spans="1:5" x14ac:dyDescent="0.25">
      <c r="A8" s="23" t="s">
        <v>77</v>
      </c>
      <c r="C8" s="24">
        <v>-25000</v>
      </c>
    </row>
    <row r="9" spans="1:5" x14ac:dyDescent="0.25">
      <c r="A9" s="23" t="s">
        <v>78</v>
      </c>
      <c r="C9" s="24">
        <v>-25000</v>
      </c>
    </row>
    <row r="10" spans="1:5" x14ac:dyDescent="0.25">
      <c r="A10" s="23" t="s">
        <v>79</v>
      </c>
      <c r="C10" s="24">
        <v>-100000</v>
      </c>
    </row>
    <row r="11" spans="1:5" x14ac:dyDescent="0.25">
      <c r="A11" s="23" t="s">
        <v>80</v>
      </c>
      <c r="C11" s="24">
        <v>-278569</v>
      </c>
    </row>
    <row r="12" spans="1:5" hidden="1" x14ac:dyDescent="0.25">
      <c r="A12" s="23" t="s">
        <v>27</v>
      </c>
      <c r="C12" s="7" t="s">
        <v>27</v>
      </c>
    </row>
    <row r="13" spans="1:5" hidden="1" x14ac:dyDescent="0.25">
      <c r="A13" s="23" t="s">
        <v>27</v>
      </c>
      <c r="C13" s="24" t="s">
        <v>27</v>
      </c>
    </row>
    <row r="14" spans="1:5" hidden="1" x14ac:dyDescent="0.25">
      <c r="A14" s="23" t="s">
        <v>27</v>
      </c>
      <c r="C14" s="24" t="s">
        <v>27</v>
      </c>
    </row>
    <row r="15" spans="1:5" hidden="1" x14ac:dyDescent="0.25">
      <c r="A15" s="23" t="s">
        <v>27</v>
      </c>
      <c r="C15" s="24" t="s">
        <v>27</v>
      </c>
    </row>
    <row r="16" spans="1:5" hidden="1" x14ac:dyDescent="0.25">
      <c r="A16" s="23" t="s">
        <v>27</v>
      </c>
      <c r="C16" s="24" t="s">
        <v>27</v>
      </c>
    </row>
    <row r="17" spans="1:3" hidden="1" x14ac:dyDescent="0.25">
      <c r="A17" s="23" t="s">
        <v>27</v>
      </c>
      <c r="C17" s="24" t="s">
        <v>27</v>
      </c>
    </row>
    <row r="18" spans="1:3" x14ac:dyDescent="0.25">
      <c r="A18" s="23" t="s">
        <v>81</v>
      </c>
      <c r="C18" s="24">
        <v>-106676</v>
      </c>
    </row>
    <row r="19" spans="1:3" x14ac:dyDescent="0.25">
      <c r="A19" s="23" t="s">
        <v>82</v>
      </c>
      <c r="C19" s="24">
        <v>-8204</v>
      </c>
    </row>
    <row r="20" spans="1:3" x14ac:dyDescent="0.25">
      <c r="A20" s="23" t="s">
        <v>83</v>
      </c>
      <c r="C20" s="24">
        <v>-130901</v>
      </c>
    </row>
    <row r="21" spans="1:3" hidden="1" x14ac:dyDescent="0.25">
      <c r="A21" s="23"/>
      <c r="C21" s="24"/>
    </row>
    <row r="22" spans="1:3" x14ac:dyDescent="0.25">
      <c r="A22" s="23" t="s">
        <v>84</v>
      </c>
      <c r="C22" s="24">
        <v>-154638</v>
      </c>
    </row>
    <row r="23" spans="1:3" x14ac:dyDescent="0.25">
      <c r="A23" s="23" t="s">
        <v>85</v>
      </c>
      <c r="C23" s="24">
        <v>-83133</v>
      </c>
    </row>
    <row r="24" spans="1:3" x14ac:dyDescent="0.25">
      <c r="A24" s="23" t="s">
        <v>86</v>
      </c>
      <c r="C24" s="7">
        <v>-45500</v>
      </c>
    </row>
    <row r="25" spans="1:3" x14ac:dyDescent="0.25">
      <c r="A25" s="23" t="s">
        <v>87</v>
      </c>
      <c r="C25" s="7">
        <v>-500000</v>
      </c>
    </row>
    <row r="26" spans="1:3" x14ac:dyDescent="0.25">
      <c r="A26" s="23" t="s">
        <v>88</v>
      </c>
      <c r="C26" s="7">
        <v>-125000</v>
      </c>
    </row>
    <row r="27" spans="1:3" x14ac:dyDescent="0.25">
      <c r="A27" s="23" t="s">
        <v>89</v>
      </c>
      <c r="C27" s="7">
        <v>-47500</v>
      </c>
    </row>
    <row r="28" spans="1:3" x14ac:dyDescent="0.25">
      <c r="A28" s="23" t="s">
        <v>90</v>
      </c>
      <c r="C28" s="7">
        <v>-654435</v>
      </c>
    </row>
    <row r="29" spans="1:3" x14ac:dyDescent="0.25">
      <c r="A29" s="23" t="s">
        <v>91</v>
      </c>
      <c r="C29" s="7">
        <v>-300000</v>
      </c>
    </row>
    <row r="30" spans="1:3" x14ac:dyDescent="0.25">
      <c r="A30" s="23" t="s">
        <v>92</v>
      </c>
      <c r="C30" s="7">
        <v>-160000</v>
      </c>
    </row>
    <row r="31" spans="1:3" x14ac:dyDescent="0.25">
      <c r="A31" s="23" t="s">
        <v>93</v>
      </c>
      <c r="C31" s="7">
        <v>-56000</v>
      </c>
    </row>
    <row r="32" spans="1:3" x14ac:dyDescent="0.25">
      <c r="A32" s="23" t="s">
        <v>94</v>
      </c>
      <c r="C32" s="7">
        <v>-1500000</v>
      </c>
    </row>
    <row r="33" spans="1:5" x14ac:dyDescent="0.25">
      <c r="A33" s="23" t="s">
        <v>95</v>
      </c>
      <c r="C33" s="7">
        <v>-500000</v>
      </c>
    </row>
    <row r="34" spans="1:5" x14ac:dyDescent="0.25">
      <c r="A34" s="23" t="s">
        <v>96</v>
      </c>
      <c r="C34" s="7">
        <v>-99475</v>
      </c>
    </row>
    <row r="35" spans="1:5" x14ac:dyDescent="0.25">
      <c r="A35" s="23" t="s">
        <v>97</v>
      </c>
      <c r="C35" s="7">
        <v>-21898</v>
      </c>
    </row>
    <row r="36" spans="1:5" x14ac:dyDescent="0.25">
      <c r="A36" s="23" t="s">
        <v>98</v>
      </c>
      <c r="C36" s="25">
        <v>-250000</v>
      </c>
    </row>
    <row r="37" spans="1:5" x14ac:dyDescent="0.25">
      <c r="A37" s="19" t="s">
        <v>45</v>
      </c>
      <c r="C37" s="25">
        <f>SUM(C5:C36)</f>
        <v>-5641029</v>
      </c>
    </row>
    <row r="38" spans="1:5" x14ac:dyDescent="0.25">
      <c r="A38" s="19"/>
    </row>
    <row r="39" spans="1:5" hidden="1" x14ac:dyDescent="0.25">
      <c r="A39" s="15" t="s">
        <v>99</v>
      </c>
    </row>
    <row r="40" spans="1:5" hidden="1" x14ac:dyDescent="0.25">
      <c r="A40" t="s">
        <v>27</v>
      </c>
      <c r="C40" s="7">
        <v>0</v>
      </c>
    </row>
    <row r="41" spans="1:5" hidden="1" x14ac:dyDescent="0.25">
      <c r="A41" t="s">
        <v>27</v>
      </c>
      <c r="C41" s="7">
        <v>0</v>
      </c>
    </row>
    <row r="42" spans="1:5" hidden="1" x14ac:dyDescent="0.25"/>
    <row r="43" spans="1:5" hidden="1" x14ac:dyDescent="0.25">
      <c r="A43" s="19" t="s">
        <v>71</v>
      </c>
      <c r="B43" t="s">
        <v>29</v>
      </c>
      <c r="C43" s="34">
        <f>SUM(C40:C42)</f>
        <v>0</v>
      </c>
    </row>
    <row r="45" spans="1:5" ht="15.75" thickBot="1" x14ac:dyDescent="0.3">
      <c r="A45" s="26" t="s">
        <v>72</v>
      </c>
      <c r="B45" s="36" t="s">
        <v>27</v>
      </c>
      <c r="C45" s="37"/>
      <c r="D45" s="15" t="s">
        <v>29</v>
      </c>
      <c r="E45" s="38">
        <f>E2+C37+C43</f>
        <v>467999</v>
      </c>
    </row>
    <row r="46" spans="1:5" ht="15.75" thickTop="1" x14ac:dyDescent="0.25"/>
    <row r="48" spans="1:5" x14ac:dyDescent="0.25">
      <c r="C48" s="7" t="s">
        <v>27</v>
      </c>
    </row>
    <row r="53" spans="3:3" x14ac:dyDescent="0.25">
      <c r="C53" s="39"/>
    </row>
  </sheetData>
  <pageMargins left="0.7" right="0.2" top="1" bottom="0.75" header="0.3" footer="0.3"/>
  <pageSetup firstPageNumber="22" orientation="landscape" useFirstPageNumber="1" r:id="rId1"/>
  <headerFooter>
    <oddHeader xml:space="preserve">&amp;CCITY OF NEWTON, MASSACHUSETTS
GENERAL FUND
SCHEDULE OF FREE CASH USES
Fiscal Year ended June 30 2016
 </oddHeader>
    <oddFooter>&amp;L &amp;C 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61FC-7166-4384-AD45-37DE0CDAD5A9}">
  <sheetPr>
    <tabColor rgb="FF92D050"/>
    <pageSetUpPr fitToPage="1"/>
  </sheetPr>
  <dimension ref="A1:E43"/>
  <sheetViews>
    <sheetView workbookViewId="0">
      <selection activeCell="A21" sqref="A21"/>
    </sheetView>
  </sheetViews>
  <sheetFormatPr defaultRowHeight="15" x14ac:dyDescent="0.25"/>
  <cols>
    <col min="1" max="1" width="54" customWidth="1"/>
    <col min="2" max="2" width="3" customWidth="1"/>
    <col min="3" max="3" width="18.28515625" style="7" customWidth="1"/>
    <col min="4" max="4" width="2.28515625" customWidth="1"/>
    <col min="5" max="5" width="19.5703125" customWidth="1"/>
  </cols>
  <sheetData>
    <row r="1" spans="1:5" x14ac:dyDescent="0.25">
      <c r="C1" s="21" t="s">
        <v>27</v>
      </c>
    </row>
    <row r="2" spans="1:5" x14ac:dyDescent="0.25">
      <c r="A2" t="s">
        <v>28</v>
      </c>
      <c r="B2" s="2" t="s">
        <v>29</v>
      </c>
      <c r="C2" s="22"/>
      <c r="E2" s="22">
        <f>'[7]Available Funds'!D3</f>
        <v>6720809</v>
      </c>
    </row>
    <row r="4" spans="1:5" x14ac:dyDescent="0.25">
      <c r="A4" t="s">
        <v>57</v>
      </c>
    </row>
    <row r="5" spans="1:5" x14ac:dyDescent="0.25">
      <c r="A5" s="23" t="s">
        <v>58</v>
      </c>
      <c r="C5" s="7">
        <v>-43317</v>
      </c>
    </row>
    <row r="6" spans="1:5" x14ac:dyDescent="0.25">
      <c r="A6" s="23" t="s">
        <v>59</v>
      </c>
      <c r="C6" s="7">
        <v>-236420</v>
      </c>
    </row>
    <row r="7" spans="1:5" x14ac:dyDescent="0.25">
      <c r="A7" s="23" t="s">
        <v>60</v>
      </c>
      <c r="C7" s="7">
        <v>-65000</v>
      </c>
    </row>
    <row r="8" spans="1:5" x14ac:dyDescent="0.25">
      <c r="A8" s="23" t="s">
        <v>61</v>
      </c>
      <c r="C8" s="24">
        <v>-126500</v>
      </c>
    </row>
    <row r="9" spans="1:5" x14ac:dyDescent="0.25">
      <c r="A9" s="23" t="s">
        <v>62</v>
      </c>
      <c r="C9" s="24">
        <v>-127500</v>
      </c>
    </row>
    <row r="10" spans="1:5" x14ac:dyDescent="0.25">
      <c r="A10" s="23" t="s">
        <v>63</v>
      </c>
      <c r="C10" s="24">
        <v>-150000</v>
      </c>
    </row>
    <row r="11" spans="1:5" x14ac:dyDescent="0.25">
      <c r="A11" s="23" t="s">
        <v>64</v>
      </c>
      <c r="C11" s="24">
        <v>-325000</v>
      </c>
    </row>
    <row r="12" spans="1:5" x14ac:dyDescent="0.25">
      <c r="A12" s="23" t="s">
        <v>65</v>
      </c>
      <c r="C12" s="7">
        <f>-3500000-300000</f>
        <v>-3800000</v>
      </c>
    </row>
    <row r="13" spans="1:5" x14ac:dyDescent="0.25">
      <c r="A13" s="23" t="s">
        <v>66</v>
      </c>
      <c r="C13" s="24">
        <v>-118040</v>
      </c>
    </row>
    <row r="14" spans="1:5" x14ac:dyDescent="0.25">
      <c r="A14" s="23" t="s">
        <v>67</v>
      </c>
      <c r="C14" s="24">
        <v>-1500000</v>
      </c>
    </row>
    <row r="15" spans="1:5" x14ac:dyDescent="0.25">
      <c r="A15" s="23" t="s">
        <v>68</v>
      </c>
      <c r="C15" s="24">
        <v>-20000</v>
      </c>
    </row>
    <row r="16" spans="1:5" x14ac:dyDescent="0.25">
      <c r="A16" s="23" t="s">
        <v>69</v>
      </c>
      <c r="C16" s="24">
        <v>-150000</v>
      </c>
    </row>
    <row r="17" spans="1:5" x14ac:dyDescent="0.25">
      <c r="A17" s="23" t="s">
        <v>70</v>
      </c>
      <c r="C17" s="7">
        <v>-59032</v>
      </c>
    </row>
    <row r="18" spans="1:5" x14ac:dyDescent="0.25">
      <c r="A18" s="19" t="s">
        <v>45</v>
      </c>
      <c r="C18" s="25">
        <f>SUM(C5:C17)</f>
        <v>-6720809</v>
      </c>
    </row>
    <row r="19" spans="1:5" x14ac:dyDescent="0.25">
      <c r="A19" s="19"/>
    </row>
    <row r="21" spans="1:5" ht="15.75" thickBot="1" x14ac:dyDescent="0.3">
      <c r="A21" s="26" t="s">
        <v>73</v>
      </c>
      <c r="B21" s="27" t="s">
        <v>27</v>
      </c>
      <c r="C21" s="28"/>
      <c r="D21" t="s">
        <v>29</v>
      </c>
      <c r="E21" s="29">
        <f>E2+C18</f>
        <v>0</v>
      </c>
    </row>
    <row r="22" spans="1:5" ht="15.75" thickTop="1" x14ac:dyDescent="0.25"/>
    <row r="38" spans="1:5" x14ac:dyDescent="0.25">
      <c r="C38" s="22"/>
    </row>
    <row r="39" spans="1:5" ht="17.25" x14ac:dyDescent="0.4">
      <c r="C39" s="32"/>
    </row>
    <row r="40" spans="1:5" ht="17.25" x14ac:dyDescent="0.4">
      <c r="A40" s="23"/>
      <c r="C40" s="33"/>
      <c r="E40" s="35"/>
    </row>
    <row r="43" spans="1:5" x14ac:dyDescent="0.25">
      <c r="C43" s="7" t="s">
        <v>27</v>
      </c>
    </row>
  </sheetData>
  <pageMargins left="0.45" right="0.45" top="1.25" bottom="0.75" header="0.3" footer="0.3"/>
  <pageSetup orientation="landscape" r:id="rId1"/>
  <headerFooter>
    <oddHeader xml:space="preserve">&amp;CCITY OF NEWTON, MASSACHUSETTS
GENERAL FUND
FREE CASH USES
 </oddHeader>
    <oddFooter>&amp;LComptroller's Office&amp;R06/24/2015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BB9A-4CB4-47AF-B70E-328465CA90AB}">
  <sheetPr>
    <tabColor rgb="FF92D050"/>
  </sheetPr>
  <dimension ref="A1:E34"/>
  <sheetViews>
    <sheetView workbookViewId="0">
      <selection activeCell="A2" sqref="A2"/>
    </sheetView>
  </sheetViews>
  <sheetFormatPr defaultRowHeight="15" x14ac:dyDescent="0.25"/>
  <cols>
    <col min="1" max="1" width="54" customWidth="1"/>
    <col min="2" max="2" width="3" customWidth="1"/>
    <col min="3" max="3" width="18.28515625" style="7" customWidth="1"/>
    <col min="4" max="4" width="2.28515625" customWidth="1"/>
    <col min="5" max="5" width="19.5703125" customWidth="1"/>
  </cols>
  <sheetData>
    <row r="1" spans="1:5" x14ac:dyDescent="0.25">
      <c r="C1" s="21" t="s">
        <v>27</v>
      </c>
    </row>
    <row r="2" spans="1:5" x14ac:dyDescent="0.25">
      <c r="A2" t="s">
        <v>28</v>
      </c>
      <c r="B2" s="2" t="s">
        <v>29</v>
      </c>
      <c r="C2" s="22"/>
      <c r="E2" s="22">
        <v>6777959</v>
      </c>
    </row>
    <row r="4" spans="1:5" x14ac:dyDescent="0.25">
      <c r="A4" t="s">
        <v>47</v>
      </c>
    </row>
    <row r="5" spans="1:5" x14ac:dyDescent="0.25">
      <c r="A5" s="23" t="s">
        <v>48</v>
      </c>
      <c r="C5" s="7">
        <v>-2000000</v>
      </c>
    </row>
    <row r="6" spans="1:5" x14ac:dyDescent="0.25">
      <c r="A6" s="23" t="s">
        <v>49</v>
      </c>
      <c r="C6" s="7">
        <v>-536749</v>
      </c>
    </row>
    <row r="7" spans="1:5" x14ac:dyDescent="0.25">
      <c r="A7" s="23" t="s">
        <v>50</v>
      </c>
      <c r="C7" s="7">
        <v>-1000000</v>
      </c>
    </row>
    <row r="8" spans="1:5" x14ac:dyDescent="0.25">
      <c r="A8" s="23" t="s">
        <v>51</v>
      </c>
      <c r="C8" s="24">
        <v>-1000000</v>
      </c>
    </row>
    <row r="9" spans="1:5" x14ac:dyDescent="0.25">
      <c r="A9" s="23" t="s">
        <v>52</v>
      </c>
      <c r="C9" s="24">
        <v>-1500000</v>
      </c>
    </row>
    <row r="10" spans="1:5" x14ac:dyDescent="0.25">
      <c r="A10" s="23" t="s">
        <v>53</v>
      </c>
      <c r="C10" s="24">
        <v>-200000</v>
      </c>
    </row>
    <row r="11" spans="1:5" x14ac:dyDescent="0.25">
      <c r="A11" s="23" t="s">
        <v>54</v>
      </c>
      <c r="C11" s="7">
        <v>-500000</v>
      </c>
    </row>
    <row r="12" spans="1:5" x14ac:dyDescent="0.25">
      <c r="A12" s="23" t="s">
        <v>55</v>
      </c>
      <c r="C12" s="25">
        <v>-41210</v>
      </c>
    </row>
    <row r="13" spans="1:5" x14ac:dyDescent="0.25">
      <c r="A13" s="19" t="s">
        <v>45</v>
      </c>
      <c r="C13" s="25">
        <f>SUM(C5:C12)</f>
        <v>-6777959</v>
      </c>
    </row>
    <row r="14" spans="1:5" x14ac:dyDescent="0.25">
      <c r="A14" s="19"/>
    </row>
    <row r="16" spans="1:5" ht="15.75" thickBot="1" x14ac:dyDescent="0.3">
      <c r="A16" s="26" t="s">
        <v>56</v>
      </c>
      <c r="B16" s="27" t="s">
        <v>27</v>
      </c>
      <c r="C16" s="28"/>
      <c r="D16" t="s">
        <v>29</v>
      </c>
      <c r="E16" s="29">
        <f>E2+C13</f>
        <v>0</v>
      </c>
    </row>
    <row r="17" spans="3:3" ht="15.75" thickTop="1" x14ac:dyDescent="0.25"/>
    <row r="31" spans="3:3" x14ac:dyDescent="0.25">
      <c r="C31" s="22"/>
    </row>
    <row r="32" spans="3:3" ht="17.25" x14ac:dyDescent="0.4">
      <c r="C32" s="32"/>
    </row>
    <row r="33" spans="1:5" ht="17.25" x14ac:dyDescent="0.4">
      <c r="A33" s="23"/>
      <c r="C33" s="33"/>
      <c r="E33" s="8"/>
    </row>
    <row r="34" spans="1:5" x14ac:dyDescent="0.25">
      <c r="C34" s="7" t="s">
        <v>27</v>
      </c>
    </row>
  </sheetData>
  <pageMargins left="0.7" right="0.7" top="1.25" bottom="0.75" header="0.3" footer="0.3"/>
  <pageSetup firstPageNumber="21" orientation="landscape" useFirstPageNumber="1" r:id="rId1"/>
  <headerFooter>
    <oddHeader>&amp;CCITY OF NEWTON, MASSACHUSETTS
GENERAL FUND
&amp;"-,Bold"&amp;12 SCHEDULE OF FREE CASH APPROPRIATIONS&amp;"-,Regular"&amp;11
Fiscal Year ended June 30, 2014</oddHeader>
    <oddFooter>&amp;L 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0C86-30AD-4863-84FC-CC99D762C9DA}">
  <sheetPr>
    <tabColor rgb="FF92D050"/>
  </sheetPr>
  <dimension ref="A1:F37"/>
  <sheetViews>
    <sheetView workbookViewId="0">
      <selection activeCell="L20" sqref="L20"/>
    </sheetView>
  </sheetViews>
  <sheetFormatPr defaultRowHeight="15" x14ac:dyDescent="0.25"/>
  <cols>
    <col min="1" max="1" width="51.7109375" customWidth="1"/>
    <col min="2" max="2" width="3" customWidth="1"/>
    <col min="3" max="3" width="18.28515625" style="7" customWidth="1"/>
    <col min="4" max="4" width="2.28515625" customWidth="1"/>
    <col min="5" max="5" width="19.5703125" customWidth="1"/>
  </cols>
  <sheetData>
    <row r="1" spans="1:5" x14ac:dyDescent="0.25">
      <c r="C1" s="21" t="s">
        <v>27</v>
      </c>
    </row>
    <row r="2" spans="1:5" x14ac:dyDescent="0.25">
      <c r="A2" t="s">
        <v>28</v>
      </c>
      <c r="B2" s="2" t="s">
        <v>29</v>
      </c>
      <c r="C2" s="22"/>
      <c r="E2" s="22">
        <v>4939145</v>
      </c>
    </row>
    <row r="4" spans="1:5" x14ac:dyDescent="0.25">
      <c r="A4" s="23" t="s">
        <v>30</v>
      </c>
      <c r="C4" s="7">
        <v>-200000</v>
      </c>
      <c r="E4" s="8"/>
    </row>
    <row r="5" spans="1:5" x14ac:dyDescent="0.25">
      <c r="A5" s="23" t="s">
        <v>31</v>
      </c>
      <c r="C5" s="7">
        <v>-1850000</v>
      </c>
      <c r="E5" s="8"/>
    </row>
    <row r="6" spans="1:5" x14ac:dyDescent="0.25">
      <c r="A6" s="23" t="s">
        <v>32</v>
      </c>
      <c r="C6" s="7">
        <v>-62000</v>
      </c>
      <c r="E6" s="8"/>
    </row>
    <row r="7" spans="1:5" x14ac:dyDescent="0.25">
      <c r="A7" s="23" t="s">
        <v>33</v>
      </c>
      <c r="C7" s="7">
        <v>-125000</v>
      </c>
      <c r="E7" s="8"/>
    </row>
    <row r="8" spans="1:5" x14ac:dyDescent="0.25">
      <c r="A8" s="23" t="s">
        <v>34</v>
      </c>
      <c r="C8" s="24">
        <v>-40410</v>
      </c>
      <c r="E8" s="8"/>
    </row>
    <row r="9" spans="1:5" x14ac:dyDescent="0.25">
      <c r="A9" s="23" t="s">
        <v>35</v>
      </c>
      <c r="C9" s="24">
        <v>-620000</v>
      </c>
      <c r="E9" s="8"/>
    </row>
    <row r="10" spans="1:5" x14ac:dyDescent="0.25">
      <c r="A10" s="23" t="s">
        <v>36</v>
      </c>
      <c r="C10" s="24">
        <v>-250000</v>
      </c>
      <c r="E10" s="8"/>
    </row>
    <row r="11" spans="1:5" x14ac:dyDescent="0.25">
      <c r="A11" s="23" t="s">
        <v>37</v>
      </c>
      <c r="C11" s="24">
        <v>-35000</v>
      </c>
      <c r="E11" s="8"/>
    </row>
    <row r="12" spans="1:5" x14ac:dyDescent="0.25">
      <c r="A12" s="23" t="s">
        <v>38</v>
      </c>
      <c r="C12" s="24">
        <v>-500000</v>
      </c>
      <c r="E12" s="8"/>
    </row>
    <row r="13" spans="1:5" x14ac:dyDescent="0.25">
      <c r="A13" s="23" t="s">
        <v>39</v>
      </c>
      <c r="C13" s="24">
        <v>-750000</v>
      </c>
      <c r="E13" s="8"/>
    </row>
    <row r="14" spans="1:5" x14ac:dyDescent="0.25">
      <c r="A14" s="23" t="s">
        <v>40</v>
      </c>
      <c r="C14" s="24">
        <v>-1000</v>
      </c>
      <c r="E14" s="8"/>
    </row>
    <row r="15" spans="1:5" x14ac:dyDescent="0.25">
      <c r="A15" s="23" t="s">
        <v>41</v>
      </c>
      <c r="C15" s="24">
        <v>-74876</v>
      </c>
      <c r="E15" s="8"/>
    </row>
    <row r="16" spans="1:5" x14ac:dyDescent="0.25">
      <c r="A16" s="23" t="s">
        <v>42</v>
      </c>
      <c r="C16" s="24">
        <v>-175000</v>
      </c>
      <c r="E16" s="8"/>
    </row>
    <row r="17" spans="1:6" x14ac:dyDescent="0.25">
      <c r="A17" s="23" t="s">
        <v>43</v>
      </c>
      <c r="C17" s="24">
        <v>-100000</v>
      </c>
      <c r="E17" s="8"/>
    </row>
    <row r="18" spans="1:6" x14ac:dyDescent="0.25">
      <c r="A18" s="23" t="s">
        <v>44</v>
      </c>
      <c r="C18" s="25">
        <v>-35000</v>
      </c>
      <c r="E18" s="8"/>
    </row>
    <row r="19" spans="1:6" x14ac:dyDescent="0.25">
      <c r="A19" s="19" t="s">
        <v>45</v>
      </c>
      <c r="C19" s="7">
        <f>SUM(C4:C18)</f>
        <v>-4818286</v>
      </c>
    </row>
    <row r="20" spans="1:6" x14ac:dyDescent="0.25">
      <c r="A20" s="19"/>
    </row>
    <row r="22" spans="1:6" ht="15.75" thickBot="1" x14ac:dyDescent="0.3">
      <c r="A22" s="26" t="s">
        <v>46</v>
      </c>
      <c r="B22" s="27" t="s">
        <v>27</v>
      </c>
      <c r="C22" s="28"/>
      <c r="D22" t="s">
        <v>29</v>
      </c>
      <c r="E22" s="29">
        <f>E2+C19</f>
        <v>120859</v>
      </c>
    </row>
    <row r="23" spans="1:6" ht="15.75" thickTop="1" x14ac:dyDescent="0.25"/>
    <row r="32" spans="1:6" x14ac:dyDescent="0.25">
      <c r="E32" s="7"/>
      <c r="F32" s="30"/>
    </row>
    <row r="33" spans="5:6" x14ac:dyDescent="0.25">
      <c r="E33" s="7"/>
      <c r="F33" s="30"/>
    </row>
    <row r="34" spans="5:6" x14ac:dyDescent="0.25">
      <c r="E34" s="7"/>
      <c r="F34" s="30"/>
    </row>
    <row r="35" spans="5:6" x14ac:dyDescent="0.25">
      <c r="E35" s="7"/>
      <c r="F35" s="30"/>
    </row>
    <row r="36" spans="5:6" x14ac:dyDescent="0.25">
      <c r="E36" s="7"/>
      <c r="F36" s="30"/>
    </row>
    <row r="37" spans="5:6" x14ac:dyDescent="0.25">
      <c r="F37" s="31"/>
    </row>
  </sheetData>
  <pageMargins left="0.7" right="0.7" top="1.5" bottom="0.75" header="0.4" footer="0.3"/>
  <pageSetup orientation="landscape" useFirstPageNumber="1" r:id="rId1"/>
  <headerFooter>
    <oddHeader xml:space="preserve">&amp;CCITY OF NEWTON, MASSACHUSETTS
GENERAL FUND
SUMMARY OF FREE CASH APPROPRIATION ACTIVITY
Fiscal Year ended June 30, 2013
 </oddHeader>
    <oddFooter xml:space="preserve">&amp;L &amp;R&amp;P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628DD-9C56-4BBE-B8A9-AEDAE5136F43}">
  <sheetPr>
    <tabColor rgb="FF92D050"/>
    <pageSetUpPr fitToPage="1"/>
  </sheetPr>
  <dimension ref="A2:E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2" sqref="I12"/>
    </sheetView>
  </sheetViews>
  <sheetFormatPr defaultRowHeight="15" x14ac:dyDescent="0.25"/>
  <cols>
    <col min="1" max="1" width="46.28515625" customWidth="1"/>
    <col min="2" max="2" width="2.7109375" customWidth="1"/>
    <col min="3" max="3" width="17" style="7" customWidth="1"/>
    <col min="4" max="4" width="2.28515625" style="2" customWidth="1"/>
    <col min="5" max="5" width="24.7109375" style="7" customWidth="1"/>
  </cols>
  <sheetData>
    <row r="2" spans="1:5" x14ac:dyDescent="0.25">
      <c r="A2" t="s">
        <v>28</v>
      </c>
      <c r="D2" s="2" t="s">
        <v>29</v>
      </c>
      <c r="E2" s="7">
        <f>[8]Reserves!B4</f>
        <v>6793864</v>
      </c>
    </row>
    <row r="4" spans="1:5" x14ac:dyDescent="0.25">
      <c r="A4" s="15" t="s">
        <v>226</v>
      </c>
    </row>
    <row r="5" spans="1:5" x14ac:dyDescent="0.25">
      <c r="A5" s="23" t="s">
        <v>227</v>
      </c>
      <c r="C5" s="7">
        <v>-682375</v>
      </c>
    </row>
    <row r="6" spans="1:5" x14ac:dyDescent="0.25">
      <c r="A6" s="23" t="s">
        <v>228</v>
      </c>
      <c r="C6" s="7">
        <v>-10750</v>
      </c>
    </row>
    <row r="7" spans="1:5" x14ac:dyDescent="0.25">
      <c r="A7" s="23" t="s">
        <v>229</v>
      </c>
      <c r="C7" s="7">
        <v>-6575</v>
      </c>
    </row>
    <row r="8" spans="1:5" x14ac:dyDescent="0.25">
      <c r="A8" s="23" t="s">
        <v>230</v>
      </c>
      <c r="C8" s="7">
        <v>-38217</v>
      </c>
    </row>
    <row r="9" spans="1:5" x14ac:dyDescent="0.25">
      <c r="A9" s="23" t="s">
        <v>231</v>
      </c>
      <c r="C9" s="7">
        <v>-470292</v>
      </c>
    </row>
    <row r="10" spans="1:5" x14ac:dyDescent="0.25">
      <c r="A10" s="23" t="s">
        <v>232</v>
      </c>
      <c r="C10" s="7">
        <v>-15000</v>
      </c>
    </row>
    <row r="11" spans="1:5" x14ac:dyDescent="0.25">
      <c r="A11" s="23" t="s">
        <v>233</v>
      </c>
      <c r="C11" s="7">
        <v>-6399</v>
      </c>
    </row>
    <row r="12" spans="1:5" x14ac:dyDescent="0.25">
      <c r="A12" s="23" t="s">
        <v>234</v>
      </c>
      <c r="C12" s="7">
        <v>-50000</v>
      </c>
    </row>
    <row r="13" spans="1:5" x14ac:dyDescent="0.25">
      <c r="A13" s="23" t="s">
        <v>235</v>
      </c>
      <c r="C13" s="7">
        <v>-30000</v>
      </c>
    </row>
    <row r="14" spans="1:5" x14ac:dyDescent="0.25">
      <c r="A14" s="23" t="s">
        <v>236</v>
      </c>
      <c r="C14" s="7">
        <v>-175000</v>
      </c>
    </row>
    <row r="15" spans="1:5" x14ac:dyDescent="0.25">
      <c r="A15" s="23" t="s">
        <v>237</v>
      </c>
      <c r="C15" s="7">
        <v>-500000</v>
      </c>
    </row>
    <row r="16" spans="1:5" x14ac:dyDescent="0.25">
      <c r="A16" s="23" t="s">
        <v>238</v>
      </c>
      <c r="C16" s="7">
        <v>-72988</v>
      </c>
    </row>
    <row r="17" spans="1:5" x14ac:dyDescent="0.25">
      <c r="A17" s="23" t="s">
        <v>239</v>
      </c>
      <c r="C17" s="7">
        <v>-23000</v>
      </c>
      <c r="D17"/>
      <c r="E17"/>
    </row>
    <row r="18" spans="1:5" x14ac:dyDescent="0.25">
      <c r="A18" s="23" t="s">
        <v>240</v>
      </c>
      <c r="C18" s="7">
        <v>-39160</v>
      </c>
      <c r="D18"/>
      <c r="E18"/>
    </row>
    <row r="19" spans="1:5" x14ac:dyDescent="0.25">
      <c r="A19" s="23" t="s">
        <v>241</v>
      </c>
      <c r="C19" s="24">
        <v>-120000</v>
      </c>
      <c r="D19"/>
      <c r="E19"/>
    </row>
    <row r="20" spans="1:5" x14ac:dyDescent="0.25">
      <c r="A20" s="23" t="s">
        <v>242</v>
      </c>
      <c r="C20" s="24">
        <v>-40000</v>
      </c>
      <c r="D20"/>
      <c r="E20"/>
    </row>
    <row r="21" spans="1:5" x14ac:dyDescent="0.25">
      <c r="A21" s="23" t="s">
        <v>243</v>
      </c>
      <c r="C21" s="24">
        <v>-23246</v>
      </c>
      <c r="D21"/>
      <c r="E21"/>
    </row>
    <row r="22" spans="1:5" x14ac:dyDescent="0.25">
      <c r="A22" s="23" t="s">
        <v>244</v>
      </c>
      <c r="C22" s="24">
        <v>-60000</v>
      </c>
      <c r="D22"/>
      <c r="E22"/>
    </row>
    <row r="23" spans="1:5" x14ac:dyDescent="0.25">
      <c r="A23" s="23" t="s">
        <v>245</v>
      </c>
      <c r="C23" s="24">
        <v>-75000</v>
      </c>
      <c r="D23"/>
      <c r="E23"/>
    </row>
    <row r="24" spans="1:5" x14ac:dyDescent="0.25">
      <c r="A24" s="23" t="s">
        <v>246</v>
      </c>
      <c r="C24" s="24">
        <v>-90862</v>
      </c>
      <c r="D24"/>
      <c r="E24"/>
    </row>
    <row r="25" spans="1:5" x14ac:dyDescent="0.25">
      <c r="A25" s="23" t="s">
        <v>247</v>
      </c>
      <c r="C25" s="24">
        <v>-2000000</v>
      </c>
      <c r="D25"/>
      <c r="E25"/>
    </row>
    <row r="26" spans="1:5" x14ac:dyDescent="0.25">
      <c r="A26" s="23" t="s">
        <v>248</v>
      </c>
      <c r="C26" s="24">
        <v>-36000</v>
      </c>
      <c r="D26"/>
      <c r="E26"/>
    </row>
    <row r="27" spans="1:5" x14ac:dyDescent="0.25">
      <c r="A27" s="23" t="s">
        <v>249</v>
      </c>
      <c r="C27" s="24">
        <v>-25000</v>
      </c>
      <c r="D27"/>
      <c r="E27"/>
    </row>
    <row r="28" spans="1:5" x14ac:dyDescent="0.25">
      <c r="A28" s="23" t="s">
        <v>250</v>
      </c>
      <c r="C28" s="24">
        <v>-2000000</v>
      </c>
      <c r="D28"/>
      <c r="E28"/>
    </row>
    <row r="29" spans="1:5" x14ac:dyDescent="0.25">
      <c r="A29" s="23" t="s">
        <v>251</v>
      </c>
      <c r="C29" s="24">
        <v>-40000</v>
      </c>
      <c r="D29"/>
      <c r="E29"/>
    </row>
    <row r="30" spans="1:5" x14ac:dyDescent="0.25">
      <c r="A30" s="23" t="s">
        <v>252</v>
      </c>
      <c r="C30" s="25">
        <v>-50000</v>
      </c>
      <c r="D30"/>
      <c r="E30"/>
    </row>
    <row r="31" spans="1:5" x14ac:dyDescent="0.25">
      <c r="A31" s="14" t="s">
        <v>253</v>
      </c>
      <c r="E31" s="25">
        <f>SUM(C5:C30)</f>
        <v>-6679864</v>
      </c>
    </row>
    <row r="32" spans="1:5" x14ac:dyDescent="0.25">
      <c r="A32" s="23"/>
    </row>
    <row r="33" spans="1:5" x14ac:dyDescent="0.25">
      <c r="A33" s="23"/>
    </row>
    <row r="34" spans="1:5" ht="15.75" thickBot="1" x14ac:dyDescent="0.3">
      <c r="A34" s="26" t="s">
        <v>254</v>
      </c>
      <c r="D34" s="2" t="s">
        <v>29</v>
      </c>
      <c r="E34" s="64">
        <f>E2+E31</f>
        <v>114000</v>
      </c>
    </row>
    <row r="35" spans="1:5" ht="15.75" thickTop="1" x14ac:dyDescent="0.25">
      <c r="A35" s="23"/>
    </row>
    <row r="36" spans="1:5" x14ac:dyDescent="0.25">
      <c r="A36" s="23"/>
    </row>
    <row r="37" spans="1:5" x14ac:dyDescent="0.25">
      <c r="A37" s="23"/>
    </row>
    <row r="38" spans="1:5" x14ac:dyDescent="0.25">
      <c r="A38" s="23"/>
    </row>
    <row r="39" spans="1:5" x14ac:dyDescent="0.25">
      <c r="A39" s="23"/>
    </row>
  </sheetData>
  <pageMargins left="0.7" right="0.7" top="1.25" bottom="0.75" header="0.3" footer="0.3"/>
  <pageSetup scale="86" orientation="landscape" r:id="rId1"/>
  <headerFooter>
    <oddHeader>&amp;CCITY OF NEWTON, MASSACHUSETTS
GENERAL FUND
SCHEDULE OF FREE CASH APPROPRIATIONS
Fiscal Year ended June 30, 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854D5-DCA2-4FF5-A70F-4E2BDC5E0FD6}">
  <sheetPr>
    <pageSetUpPr fitToPage="1"/>
  </sheetPr>
  <dimension ref="A2:F26"/>
  <sheetViews>
    <sheetView zoomScale="110" zoomScaleNormal="110" workbookViewId="0">
      <selection activeCell="E2" sqref="E2"/>
    </sheetView>
  </sheetViews>
  <sheetFormatPr defaultRowHeight="15" x14ac:dyDescent="0.25"/>
  <cols>
    <col min="1" max="1" width="58.42578125" customWidth="1"/>
    <col min="2" max="2" width="2.28515625" customWidth="1"/>
    <col min="3" max="3" width="12.42578125" style="7" bestFit="1" customWidth="1"/>
    <col min="4" max="4" width="1.7109375" style="8" customWidth="1"/>
    <col min="5" max="5" width="19.28515625" style="7" customWidth="1"/>
    <col min="6" max="6" width="19.42578125" customWidth="1"/>
    <col min="7" max="7" width="18.42578125" customWidth="1"/>
  </cols>
  <sheetData>
    <row r="2" spans="1:5" x14ac:dyDescent="0.25">
      <c r="A2" t="s">
        <v>217</v>
      </c>
      <c r="E2" s="61">
        <v>27912423</v>
      </c>
    </row>
    <row r="3" spans="1:5" x14ac:dyDescent="0.25">
      <c r="E3" s="9"/>
    </row>
    <row r="4" spans="1:5" x14ac:dyDescent="0.25">
      <c r="A4" s="23" t="s">
        <v>218</v>
      </c>
      <c r="C4" s="55">
        <v>-446104.67</v>
      </c>
      <c r="E4" s="22"/>
    </row>
    <row r="5" spans="1:5" x14ac:dyDescent="0.25">
      <c r="A5" s="23" t="s">
        <v>219</v>
      </c>
      <c r="C5" s="55">
        <v>-612134.74</v>
      </c>
      <c r="E5" s="22"/>
    </row>
    <row r="6" spans="1:5" x14ac:dyDescent="0.25">
      <c r="A6" s="23" t="s">
        <v>220</v>
      </c>
      <c r="C6" s="22">
        <v>-2400000</v>
      </c>
      <c r="E6" s="22"/>
    </row>
    <row r="7" spans="1:5" x14ac:dyDescent="0.25">
      <c r="A7" s="23" t="s">
        <v>221</v>
      </c>
      <c r="C7" s="22">
        <v>-15000</v>
      </c>
      <c r="E7" s="22"/>
    </row>
    <row r="11" spans="1:5" hidden="1" x14ac:dyDescent="0.25"/>
    <row r="12" spans="1:5" hidden="1" x14ac:dyDescent="0.25"/>
    <row r="13" spans="1:5" hidden="1" x14ac:dyDescent="0.25"/>
    <row r="14" spans="1:5" hidden="1" x14ac:dyDescent="0.25"/>
    <row r="15" spans="1:5" hidden="1" x14ac:dyDescent="0.25"/>
    <row r="16" spans="1:5" hidden="1" x14ac:dyDescent="0.25"/>
    <row r="17" spans="1:6" ht="15.75" thickBot="1" x14ac:dyDescent="0.3">
      <c r="A17" s="14" t="s">
        <v>191</v>
      </c>
      <c r="B17" s="15"/>
      <c r="C17" s="16">
        <f>SUM(C4:C16)</f>
        <v>-3473239.41</v>
      </c>
      <c r="F17" s="17"/>
    </row>
    <row r="18" spans="1:6" ht="15.75" thickTop="1" x14ac:dyDescent="0.25"/>
    <row r="19" spans="1:6" x14ac:dyDescent="0.25">
      <c r="A19" s="23" t="s">
        <v>222</v>
      </c>
      <c r="C19" s="22">
        <v>-11475000</v>
      </c>
      <c r="E19" s="22"/>
    </row>
    <row r="20" spans="1:6" x14ac:dyDescent="0.25">
      <c r="A20" s="23" t="s">
        <v>223</v>
      </c>
      <c r="C20" s="22">
        <v>-925000</v>
      </c>
      <c r="E20" s="22"/>
    </row>
    <row r="22" spans="1:6" ht="15.75" thickBot="1" x14ac:dyDescent="0.3">
      <c r="A22" s="18" t="s">
        <v>26</v>
      </c>
      <c r="B22" s="15"/>
      <c r="C22" s="16">
        <f>SUM(C19:C21)</f>
        <v>-12400000</v>
      </c>
    </row>
    <row r="23" spans="1:6" ht="15.75" thickTop="1" x14ac:dyDescent="0.25">
      <c r="A23" s="18"/>
      <c r="B23" s="15"/>
      <c r="C23" s="59"/>
    </row>
    <row r="25" spans="1:6" ht="15.75" thickBot="1" x14ac:dyDescent="0.3">
      <c r="A25" s="14" t="s">
        <v>224</v>
      </c>
      <c r="E25" s="62">
        <f>E2+C22+C17</f>
        <v>12039183.59</v>
      </c>
    </row>
    <row r="26" spans="1:6" ht="15.75" thickTop="1" x14ac:dyDescent="0.25"/>
  </sheetData>
  <pageMargins left="0.7" right="0.7" top="0.75" bottom="0.75" header="0.3" footer="0.3"/>
  <pageSetup fitToHeight="0" orientation="landscape" r:id="rId1"/>
  <headerFooter>
    <oddHeader>&amp;CCITY OF NEWTON, MASSACHUSETTS
JULY 1, 2023 CERTIFIED FREE CASH APPROPRIATIONS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1F74B-D646-4BDF-879A-33B06E683060}">
  <sheetPr>
    <tabColor rgb="FF92D050"/>
    <pageSetUpPr fitToPage="1"/>
  </sheetPr>
  <dimension ref="A2:F28"/>
  <sheetViews>
    <sheetView zoomScale="110" zoomScaleNormal="110" workbookViewId="0">
      <selection activeCell="A28" sqref="A28"/>
    </sheetView>
  </sheetViews>
  <sheetFormatPr defaultRowHeight="15" x14ac:dyDescent="0.25"/>
  <cols>
    <col min="1" max="1" width="58.42578125" customWidth="1"/>
    <col min="2" max="2" width="2.28515625" customWidth="1"/>
    <col min="3" max="3" width="12.42578125" style="7" bestFit="1" customWidth="1"/>
    <col min="4" max="4" width="1.7109375" style="8" customWidth="1"/>
    <col min="5" max="5" width="19.28515625" style="7" customWidth="1"/>
    <col min="6" max="6" width="19.42578125" customWidth="1"/>
    <col min="7" max="7" width="18.42578125" customWidth="1"/>
  </cols>
  <sheetData>
    <row r="2" spans="1:5" x14ac:dyDescent="0.25">
      <c r="A2" t="s">
        <v>28</v>
      </c>
      <c r="E2" s="61">
        <v>28860460</v>
      </c>
    </row>
    <row r="3" spans="1:5" x14ac:dyDescent="0.25">
      <c r="E3" s="9"/>
    </row>
    <row r="4" spans="1:5" x14ac:dyDescent="0.25">
      <c r="A4" t="s">
        <v>195</v>
      </c>
      <c r="C4" s="7">
        <v>-800000</v>
      </c>
      <c r="E4" s="9"/>
    </row>
    <row r="5" spans="1:5" x14ac:dyDescent="0.25">
      <c r="A5" t="s">
        <v>196</v>
      </c>
      <c r="C5" s="7">
        <v>-150000</v>
      </c>
      <c r="E5" s="9"/>
    </row>
    <row r="6" spans="1:5" x14ac:dyDescent="0.25">
      <c r="A6" t="s">
        <v>197</v>
      </c>
      <c r="C6" s="7">
        <v>-174000</v>
      </c>
      <c r="E6" s="9"/>
    </row>
    <row r="7" spans="1:5" x14ac:dyDescent="0.25">
      <c r="A7" t="s">
        <v>198</v>
      </c>
      <c r="C7" s="7">
        <v>-3240000</v>
      </c>
      <c r="E7" s="9"/>
    </row>
    <row r="8" spans="1:5" x14ac:dyDescent="0.25">
      <c r="A8" t="s">
        <v>199</v>
      </c>
      <c r="C8" s="7">
        <v>-258524</v>
      </c>
      <c r="E8" s="9"/>
    </row>
    <row r="9" spans="1:5" x14ac:dyDescent="0.25">
      <c r="A9" t="s">
        <v>200</v>
      </c>
      <c r="C9" s="7">
        <v>-150000</v>
      </c>
      <c r="E9" s="9"/>
    </row>
    <row r="10" spans="1:5" x14ac:dyDescent="0.25">
      <c r="A10" t="s">
        <v>201</v>
      </c>
      <c r="C10" s="7">
        <v>-244821.31</v>
      </c>
      <c r="E10" s="9"/>
    </row>
    <row r="11" spans="1:5" x14ac:dyDescent="0.25">
      <c r="A11" t="s">
        <v>202</v>
      </c>
      <c r="C11" s="7">
        <v>-55000</v>
      </c>
      <c r="E11" s="9"/>
    </row>
    <row r="12" spans="1:5" x14ac:dyDescent="0.25">
      <c r="A12" t="s">
        <v>203</v>
      </c>
      <c r="C12" s="7">
        <v>-525000</v>
      </c>
      <c r="E12" s="9"/>
    </row>
    <row r="13" spans="1:5" x14ac:dyDescent="0.25">
      <c r="A13" t="s">
        <v>204</v>
      </c>
      <c r="C13" s="7">
        <v>-1000000</v>
      </c>
      <c r="E13" s="9"/>
    </row>
    <row r="14" spans="1:5" x14ac:dyDescent="0.25">
      <c r="A14" t="s">
        <v>205</v>
      </c>
      <c r="C14" s="7">
        <v>-1400000</v>
      </c>
      <c r="E14" s="9"/>
    </row>
    <row r="15" spans="1:5" x14ac:dyDescent="0.25">
      <c r="A15" t="s">
        <v>206</v>
      </c>
      <c r="C15" s="7">
        <v>-250000</v>
      </c>
      <c r="E15" s="9"/>
    </row>
    <row r="16" spans="1:5" x14ac:dyDescent="0.25">
      <c r="A16" t="s">
        <v>207</v>
      </c>
      <c r="C16" s="7">
        <v>-640000</v>
      </c>
      <c r="E16" s="9"/>
    </row>
    <row r="17" spans="1:6" x14ac:dyDescent="0.25">
      <c r="A17" t="s">
        <v>208</v>
      </c>
      <c r="C17" s="7">
        <v>-1500000</v>
      </c>
      <c r="E17" s="9"/>
    </row>
    <row r="18" spans="1:6" x14ac:dyDescent="0.25">
      <c r="A18" t="s">
        <v>209</v>
      </c>
      <c r="C18" s="7">
        <v>-10000000</v>
      </c>
      <c r="E18" s="9"/>
    </row>
    <row r="19" spans="1:6" x14ac:dyDescent="0.25">
      <c r="A19" t="s">
        <v>210</v>
      </c>
      <c r="C19" s="7">
        <v>-1500000</v>
      </c>
      <c r="E19" s="9"/>
    </row>
    <row r="20" spans="1:6" x14ac:dyDescent="0.25">
      <c r="A20" t="s">
        <v>211</v>
      </c>
      <c r="C20" s="7">
        <v>-750000</v>
      </c>
      <c r="E20" s="9"/>
    </row>
    <row r="21" spans="1:6" x14ac:dyDescent="0.25">
      <c r="A21" t="s">
        <v>212</v>
      </c>
      <c r="C21" s="7">
        <v>-280000</v>
      </c>
      <c r="E21" s="9"/>
    </row>
    <row r="22" spans="1:6" x14ac:dyDescent="0.25">
      <c r="A22" t="s">
        <v>213</v>
      </c>
      <c r="C22" s="7">
        <v>-250000</v>
      </c>
      <c r="E22" s="9"/>
    </row>
    <row r="23" spans="1:6" x14ac:dyDescent="0.25">
      <c r="A23" t="s">
        <v>214</v>
      </c>
      <c r="C23" s="7">
        <v>-300000</v>
      </c>
      <c r="E23" s="9"/>
    </row>
    <row r="24" spans="1:6" ht="15.75" thickBot="1" x14ac:dyDescent="0.3">
      <c r="A24" s="14" t="s">
        <v>191</v>
      </c>
      <c r="B24" s="15"/>
      <c r="C24" s="16">
        <f>SUM(C4:C23)</f>
        <v>-23467345.309999999</v>
      </c>
      <c r="F24" s="17"/>
    </row>
    <row r="25" spans="1:6" ht="15.75" thickTop="1" x14ac:dyDescent="0.25"/>
    <row r="27" spans="1:6" ht="15.75" thickBot="1" x14ac:dyDescent="0.3">
      <c r="A27" s="26" t="s">
        <v>225</v>
      </c>
      <c r="E27" s="62">
        <f>E2+C24</f>
        <v>5393114.6900000013</v>
      </c>
    </row>
    <row r="28" spans="1:6" ht="15.75" thickTop="1" x14ac:dyDescent="0.25"/>
  </sheetData>
  <pageMargins left="0.7" right="0.7" top="0.75" bottom="0.75" header="0.3" footer="0.3"/>
  <pageSetup fitToHeight="0" orientation="landscape" r:id="rId1"/>
  <headerFooter>
    <oddHeader>&amp;CCITY OF NEWTON, MASSACHUSETTS
JULY 1, 2022 CERTIFIED FREE CASH APPROPRIATIONS</oddHeader>
    <oddFooter>&amp;LComptroller's Office&amp;R20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19CCB-6216-4F45-A427-4BDADEF548C1}">
  <sheetPr>
    <tabColor rgb="FF92D050"/>
    <pageSetUpPr fitToPage="1"/>
  </sheetPr>
  <dimension ref="A2:F20"/>
  <sheetViews>
    <sheetView zoomScaleNormal="100" workbookViewId="0">
      <selection activeCell="A19" sqref="A19"/>
    </sheetView>
  </sheetViews>
  <sheetFormatPr defaultRowHeight="15" x14ac:dyDescent="0.25"/>
  <cols>
    <col min="1" max="1" width="58.42578125" customWidth="1"/>
    <col min="2" max="2" width="2.28515625" customWidth="1"/>
    <col min="3" max="3" width="12.42578125" style="7" bestFit="1" customWidth="1"/>
    <col min="4" max="4" width="1.7109375" style="8" customWidth="1"/>
    <col min="5" max="5" width="19.28515625" style="7" customWidth="1"/>
    <col min="6" max="6" width="19.42578125" customWidth="1"/>
    <col min="7" max="7" width="18.42578125" customWidth="1"/>
  </cols>
  <sheetData>
    <row r="2" spans="1:6" x14ac:dyDescent="0.25">
      <c r="A2" t="s">
        <v>28</v>
      </c>
      <c r="E2" s="9">
        <v>12931618</v>
      </c>
    </row>
    <row r="3" spans="1:6" x14ac:dyDescent="0.25">
      <c r="E3" s="9"/>
    </row>
    <row r="4" spans="1:6" x14ac:dyDescent="0.25">
      <c r="A4" t="s">
        <v>23</v>
      </c>
      <c r="C4" s="7">
        <v>-1500000</v>
      </c>
      <c r="E4" s="9"/>
    </row>
    <row r="5" spans="1:6" x14ac:dyDescent="0.25">
      <c r="A5" t="s">
        <v>24</v>
      </c>
      <c r="C5" s="7">
        <v>-65000</v>
      </c>
      <c r="E5" s="9"/>
    </row>
    <row r="6" spans="1:6" x14ac:dyDescent="0.25">
      <c r="A6" t="s">
        <v>181</v>
      </c>
      <c r="C6" s="7">
        <v>-250000</v>
      </c>
      <c r="E6" s="9"/>
    </row>
    <row r="7" spans="1:6" x14ac:dyDescent="0.25">
      <c r="A7" t="s">
        <v>182</v>
      </c>
      <c r="C7" s="7">
        <v>-224510</v>
      </c>
      <c r="E7" s="9"/>
    </row>
    <row r="8" spans="1:6" x14ac:dyDescent="0.25">
      <c r="A8" t="s">
        <v>183</v>
      </c>
      <c r="C8" s="7">
        <v>-500000</v>
      </c>
      <c r="E8" s="9"/>
    </row>
    <row r="9" spans="1:6" x14ac:dyDescent="0.25">
      <c r="A9" t="s">
        <v>184</v>
      </c>
      <c r="C9" s="7">
        <v>-800000</v>
      </c>
      <c r="E9" s="9"/>
    </row>
    <row r="10" spans="1:6" x14ac:dyDescent="0.25">
      <c r="A10" t="s">
        <v>185</v>
      </c>
      <c r="C10" s="7">
        <v>-1500000</v>
      </c>
      <c r="E10" s="9"/>
    </row>
    <row r="11" spans="1:6" x14ac:dyDescent="0.25">
      <c r="A11" t="s">
        <v>186</v>
      </c>
      <c r="C11" s="7">
        <v>-1500000</v>
      </c>
      <c r="E11" s="9"/>
    </row>
    <row r="12" spans="1:6" x14ac:dyDescent="0.25">
      <c r="A12" t="s">
        <v>187</v>
      </c>
      <c r="C12" s="7">
        <v>-4632500</v>
      </c>
      <c r="E12" s="9"/>
    </row>
    <row r="13" spans="1:6" x14ac:dyDescent="0.25">
      <c r="A13" t="s">
        <v>188</v>
      </c>
      <c r="C13" s="7">
        <v>-184244</v>
      </c>
      <c r="E13" s="9"/>
    </row>
    <row r="14" spans="1:6" x14ac:dyDescent="0.25">
      <c r="A14" t="s">
        <v>189</v>
      </c>
      <c r="C14" s="7">
        <v>-1625000</v>
      </c>
      <c r="E14" s="9"/>
    </row>
    <row r="15" spans="1:6" x14ac:dyDescent="0.25">
      <c r="A15" t="s">
        <v>190</v>
      </c>
      <c r="C15" s="7">
        <v>-130000</v>
      </c>
      <c r="E15" s="9"/>
    </row>
    <row r="16" spans="1:6" ht="15.75" thickBot="1" x14ac:dyDescent="0.3">
      <c r="A16" s="14" t="s">
        <v>191</v>
      </c>
      <c r="B16" s="15"/>
      <c r="C16" s="16">
        <f>SUM(C4:C15)</f>
        <v>-12911254</v>
      </c>
      <c r="F16" s="17"/>
    </row>
    <row r="17" spans="1:6" ht="15.75" thickTop="1" x14ac:dyDescent="0.25">
      <c r="A17" s="14"/>
      <c r="B17" s="15"/>
      <c r="C17" s="59"/>
      <c r="F17" s="17"/>
    </row>
    <row r="19" spans="1:6" ht="15.75" thickBot="1" x14ac:dyDescent="0.3">
      <c r="A19" s="26" t="s">
        <v>192</v>
      </c>
      <c r="E19" s="20">
        <f>E2+C16</f>
        <v>20364</v>
      </c>
    </row>
    <row r="20" spans="1:6" ht="15.75" thickTop="1" x14ac:dyDescent="0.25"/>
  </sheetData>
  <pageMargins left="0.7" right="0.7" top="0.75" bottom="0.75" header="0.3" footer="0.3"/>
  <pageSetup scale="96" fitToHeight="0" orientation="portrait" r:id="rId1"/>
  <headerFooter>
    <oddHeader>&amp;CCITY OF NEWTON, MASSACHUSETTS
JULY 1, 2021 CERTIFIED FREE CASH APPROPRIATIONS</oddHeader>
    <oddFooter>&amp;LComptroller's Office&amp;R&amp;P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C629A-47D2-40F5-ABD5-A1FBBE49C58A}">
  <sheetPr>
    <tabColor rgb="FF92D050"/>
    <pageSetUpPr fitToPage="1"/>
  </sheetPr>
  <dimension ref="A2:E16"/>
  <sheetViews>
    <sheetView zoomScaleNormal="100" workbookViewId="0">
      <selection activeCell="A31" sqref="A31"/>
    </sheetView>
  </sheetViews>
  <sheetFormatPr defaultRowHeight="15" x14ac:dyDescent="0.25"/>
  <cols>
    <col min="1" max="1" width="58.42578125" customWidth="1"/>
    <col min="2" max="2" width="2.28515625" customWidth="1"/>
    <col min="3" max="3" width="11.5703125" style="7" bestFit="1" customWidth="1"/>
    <col min="4" max="4" width="1.7109375" style="8" customWidth="1"/>
    <col min="5" max="5" width="19.28515625" style="7" customWidth="1"/>
    <col min="6" max="6" width="19.42578125" customWidth="1"/>
    <col min="7" max="7" width="18.42578125" customWidth="1"/>
  </cols>
  <sheetData>
    <row r="2" spans="1:5" x14ac:dyDescent="0.25">
      <c r="A2" t="s">
        <v>28</v>
      </c>
      <c r="E2" s="9">
        <v>7381282</v>
      </c>
    </row>
    <row r="3" spans="1:5" x14ac:dyDescent="0.25">
      <c r="E3" s="9"/>
    </row>
    <row r="4" spans="1:5" x14ac:dyDescent="0.25">
      <c r="A4" s="58" t="s">
        <v>170</v>
      </c>
      <c r="B4" s="58"/>
      <c r="C4" s="12">
        <v>-23458</v>
      </c>
      <c r="E4" s="9"/>
    </row>
    <row r="5" spans="1:5" x14ac:dyDescent="0.25">
      <c r="A5" t="s">
        <v>171</v>
      </c>
      <c r="B5" s="11"/>
      <c r="C5" s="12">
        <v>-500000</v>
      </c>
      <c r="E5" s="9"/>
    </row>
    <row r="6" spans="1:5" x14ac:dyDescent="0.25">
      <c r="A6" s="10" t="s">
        <v>172</v>
      </c>
      <c r="B6" s="11"/>
      <c r="C6" s="12">
        <v>-1137285</v>
      </c>
      <c r="E6" s="9"/>
    </row>
    <row r="7" spans="1:5" x14ac:dyDescent="0.25">
      <c r="A7" t="s">
        <v>173</v>
      </c>
      <c r="C7" s="13">
        <v>-1000000</v>
      </c>
      <c r="E7" s="9"/>
    </row>
    <row r="8" spans="1:5" x14ac:dyDescent="0.25">
      <c r="A8" t="s">
        <v>174</v>
      </c>
      <c r="C8" s="7">
        <v>-200000</v>
      </c>
      <c r="E8" s="9"/>
    </row>
    <row r="9" spans="1:5" x14ac:dyDescent="0.25">
      <c r="A9" t="s">
        <v>175</v>
      </c>
      <c r="C9" s="7">
        <v>-1200000</v>
      </c>
      <c r="E9" s="9"/>
    </row>
    <row r="10" spans="1:5" x14ac:dyDescent="0.25">
      <c r="A10" t="s">
        <v>176</v>
      </c>
      <c r="C10" s="7">
        <v>-300000</v>
      </c>
      <c r="E10" s="9"/>
    </row>
    <row r="11" spans="1:5" x14ac:dyDescent="0.25">
      <c r="A11" t="s">
        <v>177</v>
      </c>
      <c r="C11" s="7">
        <v>-1500000</v>
      </c>
      <c r="E11" s="9"/>
    </row>
    <row r="12" spans="1:5" ht="15.75" thickBot="1" x14ac:dyDescent="0.3">
      <c r="A12" s="14" t="s">
        <v>178</v>
      </c>
      <c r="B12" s="15"/>
      <c r="C12" s="16">
        <f>SUM(C4:C11)</f>
        <v>-5860743</v>
      </c>
      <c r="E12" s="9"/>
    </row>
    <row r="13" spans="1:5" ht="15.75" thickTop="1" x14ac:dyDescent="0.25"/>
    <row r="15" spans="1:5" ht="15.75" thickBot="1" x14ac:dyDescent="0.3">
      <c r="A15" s="26" t="s">
        <v>180</v>
      </c>
      <c r="E15" s="20">
        <f>E2+C12</f>
        <v>1520539</v>
      </c>
    </row>
    <row r="16" spans="1:5" ht="15.75" thickTop="1" x14ac:dyDescent="0.25"/>
  </sheetData>
  <pageMargins left="0.7" right="0.7" top="0.75" bottom="0.75" header="0.3" footer="0.3"/>
  <pageSetup scale="6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6C6F-FB98-422B-8557-F948357FBBC2}">
  <sheetPr>
    <tabColor rgb="FF92D050"/>
    <pageSetUpPr fitToPage="1"/>
  </sheetPr>
  <dimension ref="A2:F23"/>
  <sheetViews>
    <sheetView zoomScaleNormal="100" workbookViewId="0">
      <selection activeCell="A18" sqref="A18:XFD18"/>
    </sheetView>
  </sheetViews>
  <sheetFormatPr defaultRowHeight="15" x14ac:dyDescent="0.25"/>
  <cols>
    <col min="1" max="1" width="58.42578125" customWidth="1"/>
    <col min="2" max="2" width="2.28515625" customWidth="1"/>
    <col min="3" max="3" width="12.42578125" style="7" bestFit="1" customWidth="1"/>
    <col min="4" max="4" width="1.7109375" style="8" customWidth="1"/>
    <col min="5" max="5" width="19.28515625" style="7" customWidth="1"/>
    <col min="6" max="6" width="19.42578125" customWidth="1"/>
    <col min="7" max="7" width="18.42578125" customWidth="1"/>
  </cols>
  <sheetData>
    <row r="2" spans="1:5" x14ac:dyDescent="0.25">
      <c r="A2" t="s">
        <v>28</v>
      </c>
      <c r="E2" s="9">
        <v>11706532</v>
      </c>
    </row>
    <row r="3" spans="1:5" x14ac:dyDescent="0.25">
      <c r="E3" s="9"/>
    </row>
    <row r="4" spans="1:5" x14ac:dyDescent="0.25">
      <c r="A4" t="s">
        <v>156</v>
      </c>
      <c r="C4" s="7">
        <v>-11706</v>
      </c>
      <c r="E4" s="9">
        <f>-C4</f>
        <v>11706</v>
      </c>
    </row>
    <row r="5" spans="1:5" x14ac:dyDescent="0.25">
      <c r="A5" t="s">
        <v>157</v>
      </c>
      <c r="C5" s="7">
        <v>-85000</v>
      </c>
      <c r="E5" s="9">
        <f t="shared" ref="E5:E17" si="0">-C5</f>
        <v>85000</v>
      </c>
    </row>
    <row r="6" spans="1:5" x14ac:dyDescent="0.25">
      <c r="A6" t="s">
        <v>158</v>
      </c>
      <c r="C6" s="7">
        <v>-88000</v>
      </c>
      <c r="E6" s="9">
        <f t="shared" si="0"/>
        <v>88000</v>
      </c>
    </row>
    <row r="7" spans="1:5" x14ac:dyDescent="0.25">
      <c r="A7" t="s">
        <v>159</v>
      </c>
      <c r="C7" s="13">
        <v>-3000000</v>
      </c>
      <c r="E7" s="9">
        <f t="shared" si="0"/>
        <v>3000000</v>
      </c>
    </row>
    <row r="8" spans="1:5" x14ac:dyDescent="0.25">
      <c r="A8" t="s">
        <v>160</v>
      </c>
      <c r="C8" s="7">
        <v>-200000</v>
      </c>
      <c r="E8" s="9">
        <f t="shared" si="0"/>
        <v>200000</v>
      </c>
    </row>
    <row r="9" spans="1:5" x14ac:dyDescent="0.25">
      <c r="A9" t="s">
        <v>161</v>
      </c>
      <c r="C9" s="7">
        <v>-300000</v>
      </c>
      <c r="E9" s="9">
        <f t="shared" si="0"/>
        <v>300000</v>
      </c>
    </row>
    <row r="10" spans="1:5" x14ac:dyDescent="0.25">
      <c r="A10" t="s">
        <v>162</v>
      </c>
      <c r="C10" s="7">
        <v>-41869</v>
      </c>
      <c r="E10" s="9">
        <f t="shared" si="0"/>
        <v>41869</v>
      </c>
    </row>
    <row r="11" spans="1:5" x14ac:dyDescent="0.25">
      <c r="A11" t="s">
        <v>163</v>
      </c>
      <c r="C11" s="7">
        <v>-900000</v>
      </c>
      <c r="E11" s="9">
        <f t="shared" si="0"/>
        <v>900000</v>
      </c>
    </row>
    <row r="12" spans="1:5" x14ac:dyDescent="0.25">
      <c r="A12" t="s">
        <v>164</v>
      </c>
      <c r="C12" s="7">
        <v>-650000</v>
      </c>
      <c r="E12" s="9">
        <f t="shared" si="0"/>
        <v>650000</v>
      </c>
    </row>
    <row r="13" spans="1:5" x14ac:dyDescent="0.25">
      <c r="A13" t="s">
        <v>165</v>
      </c>
      <c r="C13" s="7">
        <v>-250000</v>
      </c>
      <c r="E13" s="9">
        <f t="shared" si="0"/>
        <v>250000</v>
      </c>
    </row>
    <row r="14" spans="1:5" x14ac:dyDescent="0.25">
      <c r="A14" t="s">
        <v>166</v>
      </c>
      <c r="C14" s="7">
        <v>-150000</v>
      </c>
      <c r="E14" s="9">
        <f t="shared" si="0"/>
        <v>150000</v>
      </c>
    </row>
    <row r="15" spans="1:5" x14ac:dyDescent="0.25">
      <c r="A15" t="s">
        <v>167</v>
      </c>
      <c r="C15" s="7">
        <v>-750000</v>
      </c>
      <c r="E15" s="9">
        <f t="shared" si="0"/>
        <v>750000</v>
      </c>
    </row>
    <row r="16" spans="1:5" x14ac:dyDescent="0.25">
      <c r="A16" t="s">
        <v>168</v>
      </c>
      <c r="C16" s="7">
        <v>-420000</v>
      </c>
      <c r="E16" s="9">
        <f t="shared" si="0"/>
        <v>420000</v>
      </c>
    </row>
    <row r="17" spans="1:6" x14ac:dyDescent="0.25">
      <c r="A17" t="s">
        <v>169</v>
      </c>
      <c r="C17" s="7">
        <v>-4000000</v>
      </c>
      <c r="E17" s="9">
        <f t="shared" si="0"/>
        <v>4000000</v>
      </c>
    </row>
    <row r="18" spans="1:6" ht="15.75" thickBot="1" x14ac:dyDescent="0.3">
      <c r="A18" s="14" t="s">
        <v>25</v>
      </c>
      <c r="B18" s="15"/>
      <c r="C18" s="16">
        <f>SUM(C4:C17)</f>
        <v>-10846575</v>
      </c>
      <c r="F18" s="17"/>
    </row>
    <row r="19" spans="1:6" ht="15.75" thickTop="1" x14ac:dyDescent="0.25"/>
    <row r="22" spans="1:6" ht="15.75" thickBot="1" x14ac:dyDescent="0.3">
      <c r="A22" s="26" t="s">
        <v>179</v>
      </c>
      <c r="E22" s="20">
        <f>E2+C18</f>
        <v>859957</v>
      </c>
    </row>
    <row r="23" spans="1:6" ht="15.75" thickTop="1" x14ac:dyDescent="0.25"/>
  </sheetData>
  <pageMargins left="0.7" right="0.7" top="0.75" bottom="0.75" header="0.3" footer="0.3"/>
  <pageSetup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E40C-D163-4A67-8D1F-5F0F0CB9DFAB}">
  <sheetPr>
    <tabColor rgb="FF92D050"/>
    <pageSetUpPr fitToPage="1"/>
  </sheetPr>
  <dimension ref="A2:F24"/>
  <sheetViews>
    <sheetView workbookViewId="0">
      <selection activeCell="A2" sqref="A2"/>
    </sheetView>
  </sheetViews>
  <sheetFormatPr defaultRowHeight="15" x14ac:dyDescent="0.25"/>
  <cols>
    <col min="1" max="1" width="58.42578125" customWidth="1"/>
    <col min="2" max="2" width="2.28515625" customWidth="1"/>
    <col min="3" max="3" width="11.5703125" style="7" bestFit="1" customWidth="1"/>
    <col min="4" max="4" width="1.7109375" style="8" customWidth="1"/>
    <col min="5" max="5" width="19.28515625" style="7" customWidth="1"/>
    <col min="6" max="6" width="17.7109375" customWidth="1"/>
  </cols>
  <sheetData>
    <row r="2" spans="1:5" x14ac:dyDescent="0.25">
      <c r="A2" t="s">
        <v>28</v>
      </c>
      <c r="E2" s="9">
        <v>11909715</v>
      </c>
    </row>
    <row r="3" spans="1:5" x14ac:dyDescent="0.25">
      <c r="E3" s="9"/>
    </row>
    <row r="4" spans="1:5" x14ac:dyDescent="0.25">
      <c r="A4" t="s">
        <v>140</v>
      </c>
      <c r="C4" s="7">
        <v>-300000</v>
      </c>
      <c r="E4" s="9"/>
    </row>
    <row r="5" spans="1:5" x14ac:dyDescent="0.25">
      <c r="A5" t="s">
        <v>141</v>
      </c>
      <c r="C5" s="13">
        <v>-150000</v>
      </c>
      <c r="E5" s="9"/>
    </row>
    <row r="6" spans="1:5" x14ac:dyDescent="0.25">
      <c r="A6" t="s">
        <v>142</v>
      </c>
      <c r="C6" s="7">
        <v>-1300000</v>
      </c>
      <c r="E6" s="9"/>
    </row>
    <row r="7" spans="1:5" x14ac:dyDescent="0.25">
      <c r="A7" t="s">
        <v>143</v>
      </c>
      <c r="C7" s="7">
        <v>-95000</v>
      </c>
      <c r="E7" s="9"/>
    </row>
    <row r="8" spans="1:5" x14ac:dyDescent="0.25">
      <c r="A8" t="s">
        <v>144</v>
      </c>
      <c r="C8" s="7">
        <v>-28804</v>
      </c>
      <c r="E8" s="9"/>
    </row>
    <row r="9" spans="1:5" x14ac:dyDescent="0.25">
      <c r="A9" t="s">
        <v>145</v>
      </c>
      <c r="C9" s="7">
        <v>-240000</v>
      </c>
      <c r="E9" s="9"/>
    </row>
    <row r="10" spans="1:5" x14ac:dyDescent="0.25">
      <c r="A10" t="s">
        <v>146</v>
      </c>
      <c r="C10" s="7">
        <v>-750000</v>
      </c>
      <c r="E10" s="9"/>
    </row>
    <row r="11" spans="1:5" x14ac:dyDescent="0.25">
      <c r="A11" t="s">
        <v>147</v>
      </c>
      <c r="C11" s="7">
        <v>-1500000</v>
      </c>
      <c r="E11" s="9"/>
    </row>
    <row r="12" spans="1:5" x14ac:dyDescent="0.25">
      <c r="A12" t="s">
        <v>148</v>
      </c>
      <c r="C12" s="7">
        <v>-300000</v>
      </c>
      <c r="E12" s="9"/>
    </row>
    <row r="13" spans="1:5" x14ac:dyDescent="0.25">
      <c r="A13" t="s">
        <v>149</v>
      </c>
      <c r="C13" s="7">
        <v>-3000000</v>
      </c>
      <c r="E13" s="9"/>
    </row>
    <row r="14" spans="1:5" x14ac:dyDescent="0.25">
      <c r="A14" t="s">
        <v>150</v>
      </c>
      <c r="C14" s="7">
        <v>-300000</v>
      </c>
      <c r="E14" s="9"/>
    </row>
    <row r="15" spans="1:5" x14ac:dyDescent="0.25">
      <c r="A15" t="s">
        <v>151</v>
      </c>
      <c r="C15" s="7">
        <v>-766961</v>
      </c>
      <c r="E15" s="9"/>
    </row>
    <row r="16" spans="1:5" x14ac:dyDescent="0.25">
      <c r="A16" t="s">
        <v>152</v>
      </c>
      <c r="C16" s="7">
        <v>-175000</v>
      </c>
      <c r="E16" s="9"/>
    </row>
    <row r="17" spans="1:6" x14ac:dyDescent="0.25">
      <c r="A17" t="s">
        <v>153</v>
      </c>
      <c r="C17" s="7">
        <v>-400000</v>
      </c>
      <c r="E17" s="9"/>
    </row>
    <row r="18" spans="1:6" x14ac:dyDescent="0.25">
      <c r="A18" t="s">
        <v>154</v>
      </c>
      <c r="C18" s="7">
        <v>-650000</v>
      </c>
      <c r="E18" s="9"/>
    </row>
    <row r="19" spans="1:6" ht="15.75" thickBot="1" x14ac:dyDescent="0.3">
      <c r="A19" s="14" t="s">
        <v>25</v>
      </c>
      <c r="B19" s="15"/>
      <c r="C19" s="16">
        <f>SUM(C4:C18)</f>
        <v>-9955765</v>
      </c>
      <c r="F19" s="17"/>
    </row>
    <row r="20" spans="1:6" ht="15.75" thickTop="1" x14ac:dyDescent="0.25"/>
    <row r="23" spans="1:6" ht="15.75" thickBot="1" x14ac:dyDescent="0.3">
      <c r="A23" s="26" t="s">
        <v>155</v>
      </c>
      <c r="E23" s="20">
        <f>E2+C19</f>
        <v>1953950</v>
      </c>
    </row>
    <row r="24" spans="1:6" ht="15.75" thickTop="1" x14ac:dyDescent="0.25"/>
  </sheetData>
  <pageMargins left="0.7" right="0.7" top="0.75" bottom="0.75" header="0.3" footer="0.3"/>
  <pageSetup scale="9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5FC64-CD52-46A2-BB1B-76208D64BB09}">
  <sheetPr>
    <tabColor rgb="FF92D050"/>
    <pageSetUpPr fitToPage="1"/>
  </sheetPr>
  <dimension ref="A1:L46"/>
  <sheetViews>
    <sheetView workbookViewId="0">
      <selection activeCell="A2" sqref="A2"/>
    </sheetView>
  </sheetViews>
  <sheetFormatPr defaultColWidth="9.28515625" defaultRowHeight="15" x14ac:dyDescent="0.25"/>
  <cols>
    <col min="1" max="1" width="65.7109375" customWidth="1"/>
    <col min="2" max="2" width="13.28515625" bestFit="1" customWidth="1"/>
    <col min="3" max="3" width="13.28515625" style="7" bestFit="1" customWidth="1"/>
    <col min="4" max="4" width="3.7109375" style="8" customWidth="1"/>
    <col min="5" max="5" width="15.28515625" style="7" bestFit="1" customWidth="1"/>
    <col min="6" max="6" width="11.5703125" bestFit="1" customWidth="1"/>
    <col min="9" max="9" width="11.5703125" bestFit="1" customWidth="1"/>
    <col min="11" max="11" width="13.28515625" bestFit="1" customWidth="1"/>
    <col min="12" max="12" width="14.42578125" customWidth="1"/>
  </cols>
  <sheetData>
    <row r="1" spans="1:12" x14ac:dyDescent="0.25">
      <c r="E1"/>
    </row>
    <row r="2" spans="1:12" x14ac:dyDescent="0.25">
      <c r="A2" t="s">
        <v>28</v>
      </c>
      <c r="B2" s="15"/>
      <c r="C2" s="40"/>
      <c r="D2" s="50"/>
      <c r="E2" s="57">
        <v>11153092</v>
      </c>
    </row>
    <row r="3" spans="1:12" x14ac:dyDescent="0.25">
      <c r="E3" s="9"/>
    </row>
    <row r="4" spans="1:12" x14ac:dyDescent="0.25">
      <c r="A4" t="s">
        <v>138</v>
      </c>
      <c r="C4" s="12">
        <v>-106000</v>
      </c>
      <c r="E4" s="9"/>
    </row>
    <row r="5" spans="1:12" x14ac:dyDescent="0.25">
      <c r="A5" t="s">
        <v>137</v>
      </c>
      <c r="C5" s="56">
        <v>-1507105</v>
      </c>
      <c r="E5" s="9"/>
    </row>
    <row r="6" spans="1:12" x14ac:dyDescent="0.25">
      <c r="A6" t="s">
        <v>136</v>
      </c>
      <c r="C6" s="56">
        <v>-120000</v>
      </c>
      <c r="E6" s="9"/>
    </row>
    <row r="7" spans="1:12" x14ac:dyDescent="0.25">
      <c r="A7" t="s">
        <v>135</v>
      </c>
      <c r="C7" s="56">
        <v>-500000</v>
      </c>
      <c r="E7" s="9"/>
    </row>
    <row r="8" spans="1:12" x14ac:dyDescent="0.25">
      <c r="A8" t="s">
        <v>134</v>
      </c>
      <c r="C8" s="52">
        <v>-147411</v>
      </c>
      <c r="E8" s="9"/>
    </row>
    <row r="9" spans="1:12" x14ac:dyDescent="0.25">
      <c r="A9" t="s">
        <v>133</v>
      </c>
      <c r="C9" s="52">
        <v>-500000</v>
      </c>
      <c r="E9" s="9"/>
    </row>
    <row r="10" spans="1:12" x14ac:dyDescent="0.25">
      <c r="A10" t="s">
        <v>132</v>
      </c>
      <c r="C10" s="55">
        <v>-1850000</v>
      </c>
      <c r="E10" s="9"/>
    </row>
    <row r="11" spans="1:12" ht="15.75" x14ac:dyDescent="0.25">
      <c r="A11" t="s">
        <v>131</v>
      </c>
      <c r="C11" s="55">
        <v>-1000000</v>
      </c>
      <c r="E11" s="9"/>
      <c r="L11" s="54"/>
    </row>
    <row r="12" spans="1:12" ht="15.75" x14ac:dyDescent="0.25">
      <c r="A12" t="s">
        <v>130</v>
      </c>
      <c r="C12" s="52">
        <v>-350000</v>
      </c>
      <c r="E12" s="9"/>
      <c r="L12" s="54"/>
    </row>
    <row r="13" spans="1:12" ht="15.75" x14ac:dyDescent="0.25">
      <c r="A13" t="s">
        <v>129</v>
      </c>
      <c r="C13" s="52">
        <v>-1500000</v>
      </c>
      <c r="E13" s="9"/>
      <c r="L13" s="53"/>
    </row>
    <row r="14" spans="1:12" x14ac:dyDescent="0.25">
      <c r="A14" t="s">
        <v>128</v>
      </c>
      <c r="C14" s="7">
        <v>-100000</v>
      </c>
      <c r="E14" s="9"/>
    </row>
    <row r="15" spans="1:12" x14ac:dyDescent="0.25">
      <c r="A15" t="s">
        <v>127</v>
      </c>
      <c r="C15" s="52">
        <v>-175000</v>
      </c>
      <c r="E15" s="9"/>
    </row>
    <row r="16" spans="1:12" x14ac:dyDescent="0.25">
      <c r="A16" t="s">
        <v>126</v>
      </c>
      <c r="C16" s="52">
        <v>-700000</v>
      </c>
      <c r="E16" s="9"/>
    </row>
    <row r="17" spans="1:7" x14ac:dyDescent="0.25">
      <c r="A17" t="s">
        <v>125</v>
      </c>
      <c r="C17" s="52">
        <v>-100000</v>
      </c>
      <c r="E17" s="9"/>
    </row>
    <row r="18" spans="1:7" x14ac:dyDescent="0.25">
      <c r="A18" t="s">
        <v>124</v>
      </c>
      <c r="C18" s="52">
        <v>-600000</v>
      </c>
      <c r="E18" s="9"/>
    </row>
    <row r="19" spans="1:7" x14ac:dyDescent="0.25">
      <c r="A19" t="s">
        <v>123</v>
      </c>
      <c r="C19" s="52">
        <v>-1210000</v>
      </c>
      <c r="E19" s="9"/>
    </row>
    <row r="20" spans="1:7" x14ac:dyDescent="0.25">
      <c r="A20" t="s">
        <v>122</v>
      </c>
      <c r="C20" s="52">
        <v>-200000</v>
      </c>
      <c r="E20" s="9"/>
    </row>
    <row r="21" spans="1:7" x14ac:dyDescent="0.25">
      <c r="A21" t="s">
        <v>121</v>
      </c>
      <c r="C21" s="52">
        <v>-121770</v>
      </c>
      <c r="E21" s="9"/>
    </row>
    <row r="22" spans="1:7" x14ac:dyDescent="0.25">
      <c r="A22" t="s">
        <v>120</v>
      </c>
      <c r="C22" s="52">
        <v>-100000</v>
      </c>
      <c r="E22" s="9"/>
    </row>
    <row r="23" spans="1:7" x14ac:dyDescent="0.25">
      <c r="A23" t="s">
        <v>119</v>
      </c>
      <c r="C23" s="52">
        <v>-33739</v>
      </c>
      <c r="E23" s="9"/>
    </row>
    <row r="24" spans="1:7" x14ac:dyDescent="0.25">
      <c r="A24" t="s">
        <v>118</v>
      </c>
      <c r="C24" s="43">
        <v>-75000</v>
      </c>
      <c r="E24" s="9"/>
    </row>
    <row r="25" spans="1:7" x14ac:dyDescent="0.25">
      <c r="A25" t="s">
        <v>117</v>
      </c>
      <c r="C25" s="44">
        <v>-150000</v>
      </c>
      <c r="E25" s="9"/>
    </row>
    <row r="26" spans="1:7" ht="15.75" thickBot="1" x14ac:dyDescent="0.3">
      <c r="A26" s="15" t="s">
        <v>116</v>
      </c>
      <c r="B26" s="15"/>
      <c r="C26" s="49">
        <f>SUM(C4:C25)</f>
        <v>-11146025</v>
      </c>
      <c r="E26" s="9"/>
      <c r="F26" s="51"/>
    </row>
    <row r="27" spans="1:7" ht="15.75" thickTop="1" x14ac:dyDescent="0.25">
      <c r="C27" s="24"/>
      <c r="E27" s="9"/>
    </row>
    <row r="29" spans="1:7" ht="15.75" thickBot="1" x14ac:dyDescent="0.3">
      <c r="A29" s="26" t="s">
        <v>139</v>
      </c>
      <c r="B29" s="15"/>
      <c r="C29" s="40"/>
      <c r="D29" s="50"/>
      <c r="E29" s="49">
        <f>E2+C26</f>
        <v>7067</v>
      </c>
      <c r="G29" s="8"/>
    </row>
    <row r="30" spans="1:7" ht="15.75" thickTop="1" x14ac:dyDescent="0.25"/>
    <row r="35" spans="2:11" x14ac:dyDescent="0.25">
      <c r="E35" s="40"/>
      <c r="F35" s="15"/>
      <c r="K35" s="39"/>
    </row>
    <row r="36" spans="2:11" x14ac:dyDescent="0.25">
      <c r="E36" s="48"/>
      <c r="F36" s="15"/>
    </row>
    <row r="37" spans="2:11" x14ac:dyDescent="0.25">
      <c r="K37" s="47"/>
    </row>
    <row r="39" spans="2:11" x14ac:dyDescent="0.25">
      <c r="K39" s="47"/>
    </row>
    <row r="46" spans="2:11" x14ac:dyDescent="0.25">
      <c r="B46" s="8"/>
    </row>
  </sheetData>
  <pageMargins left="0.55000000000000004" right="0.3" top="1.1499999999999999" bottom="0.75" header="0.55000000000000004" footer="0.4"/>
  <pageSetup fitToHeight="0" orientation="landscape" r:id="rId1"/>
  <headerFooter>
    <oddHeader>&amp;CCITY OF NEWTON, MASSACHUSETTS
GENERAL FUND
SCHEDULE OF FREE CASH USES
Fiscal Year Ended June 30, 2018</oddHeader>
    <oddFooter>&amp;R20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7F702-6D9F-42AB-8418-2E177A416F02}">
  <sheetPr>
    <tabColor rgb="FF92D050"/>
    <pageSetUpPr fitToPage="1"/>
  </sheetPr>
  <dimension ref="A1:E44"/>
  <sheetViews>
    <sheetView workbookViewId="0">
      <selection activeCell="A2" sqref="A2"/>
    </sheetView>
  </sheetViews>
  <sheetFormatPr defaultRowHeight="15" x14ac:dyDescent="0.25"/>
  <cols>
    <col min="1" max="1" width="60.28515625" customWidth="1"/>
    <col min="2" max="2" width="2.28515625" customWidth="1"/>
    <col min="3" max="3" width="12.28515625" style="7" bestFit="1" customWidth="1"/>
    <col min="4" max="4" width="2.28515625" customWidth="1"/>
    <col min="5" max="5" width="11.5703125" bestFit="1" customWidth="1"/>
  </cols>
  <sheetData>
    <row r="1" spans="1:5" x14ac:dyDescent="0.25">
      <c r="C1" s="21" t="s">
        <v>27</v>
      </c>
    </row>
    <row r="2" spans="1:5" x14ac:dyDescent="0.25">
      <c r="A2" t="s">
        <v>28</v>
      </c>
      <c r="B2" s="2" t="s">
        <v>27</v>
      </c>
      <c r="C2" s="22"/>
      <c r="D2" s="15" t="s">
        <v>29</v>
      </c>
      <c r="E2" s="40">
        <f>'[6]Available Funds'!F3</f>
        <v>12738425</v>
      </c>
    </row>
    <row r="4" spans="1:5" x14ac:dyDescent="0.25">
      <c r="A4" s="15" t="s">
        <v>57</v>
      </c>
    </row>
    <row r="5" spans="1:5" x14ac:dyDescent="0.25">
      <c r="A5" s="23" t="s">
        <v>100</v>
      </c>
      <c r="B5" s="41" t="s">
        <v>29</v>
      </c>
      <c r="C5" s="42">
        <v>-250000</v>
      </c>
    </row>
    <row r="6" spans="1:5" x14ac:dyDescent="0.25">
      <c r="A6" s="23" t="s">
        <v>101</v>
      </c>
      <c r="C6" s="42">
        <v>-250000</v>
      </c>
    </row>
    <row r="7" spans="1:5" x14ac:dyDescent="0.25">
      <c r="A7" s="23" t="s">
        <v>102</v>
      </c>
      <c r="C7" s="42">
        <v>-500000</v>
      </c>
    </row>
    <row r="8" spans="1:5" x14ac:dyDescent="0.25">
      <c r="A8" s="23" t="s">
        <v>103</v>
      </c>
      <c r="C8" s="43">
        <v>-600000</v>
      </c>
    </row>
    <row r="9" spans="1:5" x14ac:dyDescent="0.25">
      <c r="A9" s="23" t="s">
        <v>104</v>
      </c>
      <c r="C9" s="43">
        <v>-75000</v>
      </c>
    </row>
    <row r="10" spans="1:5" x14ac:dyDescent="0.25">
      <c r="A10" s="23" t="s">
        <v>105</v>
      </c>
      <c r="C10" s="43">
        <v>-300000</v>
      </c>
    </row>
    <row r="11" spans="1:5" x14ac:dyDescent="0.25">
      <c r="A11" s="23" t="s">
        <v>106</v>
      </c>
      <c r="C11" s="43">
        <v>-135000</v>
      </c>
    </row>
    <row r="12" spans="1:5" hidden="1" x14ac:dyDescent="0.25">
      <c r="A12" s="23" t="s">
        <v>27</v>
      </c>
      <c r="C12" s="42" t="s">
        <v>27</v>
      </c>
    </row>
    <row r="13" spans="1:5" hidden="1" x14ac:dyDescent="0.25">
      <c r="A13" s="23" t="s">
        <v>27</v>
      </c>
      <c r="C13" s="43" t="s">
        <v>27</v>
      </c>
    </row>
    <row r="14" spans="1:5" hidden="1" x14ac:dyDescent="0.25">
      <c r="A14" s="23" t="s">
        <v>27</v>
      </c>
      <c r="C14" s="43" t="s">
        <v>27</v>
      </c>
    </row>
    <row r="15" spans="1:5" hidden="1" x14ac:dyDescent="0.25">
      <c r="A15" s="23" t="s">
        <v>27</v>
      </c>
      <c r="C15" s="43" t="s">
        <v>27</v>
      </c>
    </row>
    <row r="16" spans="1:5" hidden="1" x14ac:dyDescent="0.25">
      <c r="A16" s="23" t="s">
        <v>27</v>
      </c>
      <c r="C16" s="43" t="s">
        <v>27</v>
      </c>
    </row>
    <row r="17" spans="1:3" hidden="1" x14ac:dyDescent="0.25">
      <c r="A17" s="23" t="s">
        <v>27</v>
      </c>
      <c r="C17" s="43" t="s">
        <v>27</v>
      </c>
    </row>
    <row r="18" spans="1:3" x14ac:dyDescent="0.25">
      <c r="A18" s="23" t="s">
        <v>107</v>
      </c>
      <c r="C18" s="43">
        <v>-1100000</v>
      </c>
    </row>
    <row r="19" spans="1:3" x14ac:dyDescent="0.25">
      <c r="A19" s="23" t="s">
        <v>108</v>
      </c>
      <c r="C19" s="43">
        <v>-80000</v>
      </c>
    </row>
    <row r="20" spans="1:3" x14ac:dyDescent="0.25">
      <c r="A20" s="23" t="s">
        <v>109</v>
      </c>
      <c r="C20" s="43">
        <v>-121000</v>
      </c>
    </row>
    <row r="21" spans="1:3" hidden="1" x14ac:dyDescent="0.25">
      <c r="A21" s="23"/>
      <c r="C21" s="43"/>
    </row>
    <row r="22" spans="1:3" x14ac:dyDescent="0.25">
      <c r="A22" s="23" t="s">
        <v>110</v>
      </c>
      <c r="C22" s="43">
        <v>-750000</v>
      </c>
    </row>
    <row r="23" spans="1:3" x14ac:dyDescent="0.25">
      <c r="A23" s="23" t="s">
        <v>111</v>
      </c>
      <c r="C23" s="43">
        <v>-400000</v>
      </c>
    </row>
    <row r="24" spans="1:3" x14ac:dyDescent="0.25">
      <c r="A24" s="23" t="s">
        <v>112</v>
      </c>
      <c r="C24" s="42">
        <v>-1000000</v>
      </c>
    </row>
    <row r="25" spans="1:3" x14ac:dyDescent="0.25">
      <c r="A25" s="23" t="s">
        <v>113</v>
      </c>
      <c r="C25" s="42">
        <v>-1500000</v>
      </c>
    </row>
    <row r="26" spans="1:3" x14ac:dyDescent="0.25">
      <c r="A26" s="23" t="s">
        <v>114</v>
      </c>
      <c r="C26" s="44">
        <v>-3600000</v>
      </c>
    </row>
    <row r="27" spans="1:3" x14ac:dyDescent="0.25">
      <c r="A27" s="19" t="s">
        <v>45</v>
      </c>
      <c r="B27" s="2" t="s">
        <v>29</v>
      </c>
      <c r="C27" s="45">
        <f>SUM(C5:C26)</f>
        <v>-10661000</v>
      </c>
    </row>
    <row r="28" spans="1:3" x14ac:dyDescent="0.25">
      <c r="A28" s="19"/>
      <c r="C28" s="22"/>
    </row>
    <row r="29" spans="1:3" hidden="1" x14ac:dyDescent="0.25">
      <c r="A29" t="s">
        <v>99</v>
      </c>
      <c r="C29" s="22"/>
    </row>
    <row r="30" spans="1:3" hidden="1" x14ac:dyDescent="0.25">
      <c r="A30" t="s">
        <v>27</v>
      </c>
      <c r="C30" s="22">
        <v>0</v>
      </c>
    </row>
    <row r="31" spans="1:3" hidden="1" x14ac:dyDescent="0.25">
      <c r="A31" t="s">
        <v>27</v>
      </c>
      <c r="C31" s="22">
        <v>0</v>
      </c>
    </row>
    <row r="32" spans="1:3" hidden="1" x14ac:dyDescent="0.25">
      <c r="C32" s="22"/>
    </row>
    <row r="33" spans="1:5" hidden="1" x14ac:dyDescent="0.25">
      <c r="A33" s="19" t="s">
        <v>71</v>
      </c>
      <c r="B33" t="s">
        <v>29</v>
      </c>
      <c r="C33" s="46">
        <f>SUM(C30:C32)</f>
        <v>0</v>
      </c>
    </row>
    <row r="34" spans="1:5" x14ac:dyDescent="0.25">
      <c r="C34" s="22"/>
    </row>
    <row r="35" spans="1:5" ht="15.75" thickBot="1" x14ac:dyDescent="0.3">
      <c r="A35" s="26" t="s">
        <v>115</v>
      </c>
      <c r="B35" s="27" t="s">
        <v>27</v>
      </c>
      <c r="C35" s="28"/>
      <c r="D35" t="s">
        <v>29</v>
      </c>
      <c r="E35" s="29">
        <f>E2+C27+C33</f>
        <v>2077425</v>
      </c>
    </row>
    <row r="36" spans="1:5" ht="15.75" thickTop="1" x14ac:dyDescent="0.25"/>
    <row r="38" spans="1:5" x14ac:dyDescent="0.25">
      <c r="E38" s="8"/>
    </row>
    <row r="39" spans="1:5" x14ac:dyDescent="0.25">
      <c r="C39" s="7" t="s">
        <v>27</v>
      </c>
    </row>
    <row r="44" spans="1:5" x14ac:dyDescent="0.25">
      <c r="C44" s="39"/>
    </row>
  </sheetData>
  <pageMargins left="0.5" right="0.25" top="1.5" bottom="0.75" header="0.55000000000000004" footer="0.3"/>
  <pageSetup firstPageNumber="22" orientation="landscape" useFirstPageNumber="1" r:id="rId1"/>
  <headerFooter>
    <oddHeader xml:space="preserve">&amp;CCITY OF NEWTON, MASSACHUSETTS
GENERAL FUND
SCHEDULE OF FREE CASH USES
Fiscal Year ended June 30, 2017
 </oddHeader>
    <oddFooter>&amp;L &amp;C &amp;R20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Free Cash History</vt:lpstr>
      <vt:lpstr>FY24 Free Cash Uses</vt:lpstr>
      <vt:lpstr>FY23 Free Cash Uses</vt:lpstr>
      <vt:lpstr>FY22 Free Cash Uses</vt:lpstr>
      <vt:lpstr>FY21 Free Cash Uses</vt:lpstr>
      <vt:lpstr>FY20 Free Cash Uses</vt:lpstr>
      <vt:lpstr>FY19 Free Cash Uses</vt:lpstr>
      <vt:lpstr>FY18 Free Cash Uses</vt:lpstr>
      <vt:lpstr>FY17 Free Cash Uses</vt:lpstr>
      <vt:lpstr>FY16 Free Cash Uses</vt:lpstr>
      <vt:lpstr>FY15 Free Cash Uses</vt:lpstr>
      <vt:lpstr>FY14 Free Cash Uses</vt:lpstr>
      <vt:lpstr>FY13 Free Cash Uses</vt:lpstr>
      <vt:lpstr>FY12 Free Cash Uses</vt:lpstr>
      <vt:lpstr>'FY12 Free Cash Uses'!Print_Area</vt:lpstr>
      <vt:lpstr>'FY13 Free Cash Uses'!Print_Area</vt:lpstr>
      <vt:lpstr>'FY14 Free Cash Uses'!Print_Area</vt:lpstr>
      <vt:lpstr>'FY15 Free Cash Uses'!Print_Area</vt:lpstr>
      <vt:lpstr>'FY16 Free Cash Uses'!Print_Area</vt:lpstr>
      <vt:lpstr>'FY17 Free Cash Uses'!Print_Area</vt:lpstr>
      <vt:lpstr>'FY18 Free Cash Uses'!Print_Area</vt:lpstr>
      <vt:lpstr>'FY22 Free Cash Uses'!Print_Area</vt:lpstr>
      <vt:lpstr>'FY23 Free Cash Uses'!Print_Area</vt:lpstr>
      <vt:lpstr>'FY24 Free Cash Uses'!Print_Area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Curley</dc:creator>
  <cp:lastModifiedBy>Samuel Nighman</cp:lastModifiedBy>
  <dcterms:created xsi:type="dcterms:W3CDTF">2022-04-06T13:49:53Z</dcterms:created>
  <dcterms:modified xsi:type="dcterms:W3CDTF">2024-01-25T12:33:28Z</dcterms:modified>
</cp:coreProperties>
</file>